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慧罄\109\109公廁\10表格\"/>
    </mc:Choice>
  </mc:AlternateContent>
  <bookViews>
    <workbookView xWindow="0" yWindow="0" windowWidth="28800" windowHeight="11625"/>
  </bookViews>
  <sheets>
    <sheet name="填寫公廁基本資料" sheetId="1" r:id="rId1"/>
    <sheet name="公廁類別查詢" sheetId="3" r:id="rId2"/>
    <sheet name="DATA(勿動)" sheetId="2" r:id="rId3"/>
    <sheet name="修改歷程" sheetId="4" r:id="rId4"/>
  </sheets>
  <definedNames>
    <definedName name="_xlnm.Print_Area" localSheetId="0">填寫公廁基本資料!$A$1:$F$52</definedName>
    <definedName name="公廁類別">'DATA(勿動)'!$G$3:$G$29</definedName>
    <definedName name="公廁類型">'DATA(勿動)'!$N$3:$N$9</definedName>
    <definedName name="主管機關">'DATA(勿動)'!$H$3:$H$43</definedName>
    <definedName name="北竿鄉">'DATA(勿動)'!$D$3:$D$9</definedName>
    <definedName name="申請業務類型">'DATA(勿動)'!$U$3:$U$5</definedName>
    <definedName name="目前現況">'DATA(勿動)'!$K$3:$K$8</definedName>
    <definedName name="全部鄉鎮市">'DATA(勿動)'!$B$3:$B$7</definedName>
    <definedName name="依照使用狀況加強清理">'DATA(勿動)'!$M$3:$M$5</definedName>
    <definedName name="所在行政區域">'DATA(勿動)'!$A$3:$A$4</definedName>
    <definedName name="所在樓層">'DATA(勿動)'!$P$3:$P$5</definedName>
    <definedName name="東引鄉">'DATA(勿動)'!$F$3:$F$5</definedName>
    <definedName name="南竿鄉">'DATA(勿動)'!$C$3:$C$12</definedName>
    <definedName name="是否有設置尿布台">'DATA(勿動)'!$R$3:$R$5</definedName>
    <definedName name="張貼情形">'DATA(勿動)'!$J$3:$J$6</definedName>
    <definedName name="清理頻率">'DATA(勿動)'!$L$3:$L$7</definedName>
    <definedName name="莒光鄉">'DATA(勿動)'!$E$3:$E$8</definedName>
    <definedName name="開放時間">'DATA(勿動)'!$S$3:$S$52</definedName>
    <definedName name="管理單位所屬部門">'DATA(勿動)'!$I$3:$I$6</definedName>
    <definedName name="數量">'DATA(勿動)'!$O$3:$O$14</definedName>
    <definedName name="樓">'DATA(勿動)'!$Q$3:$Q$13</definedName>
    <definedName name="關閉時間">'DATA(勿動)'!$T$3:$T$52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U3" i="2"/>
  <c r="I6" i="1" l="1"/>
  <c r="Q3" i="2"/>
  <c r="R3" i="2"/>
  <c r="T3" i="2"/>
  <c r="S3" i="2"/>
  <c r="P3" i="2"/>
  <c r="O3" i="2"/>
  <c r="N3" i="2"/>
  <c r="M3" i="2"/>
  <c r="L3" i="2"/>
  <c r="K3" i="2"/>
  <c r="J3" i="2"/>
  <c r="I3" i="2"/>
  <c r="A3" i="2"/>
  <c r="B3" i="2"/>
  <c r="C3" i="2"/>
  <c r="D3" i="2"/>
  <c r="E3" i="2"/>
  <c r="F3" i="2"/>
  <c r="G3" i="2"/>
  <c r="H3" i="2"/>
</calcChain>
</file>

<file path=xl/sharedStrings.xml><?xml version="1.0" encoding="utf-8"?>
<sst xmlns="http://schemas.openxmlformats.org/spreadsheetml/2006/main" count="272" uniqueCount="223">
  <si>
    <t>所在行政區域</t>
    <phoneticPr fontId="1" type="noConversion"/>
  </si>
  <si>
    <t>連江縣</t>
    <phoneticPr fontId="1" type="noConversion"/>
  </si>
  <si>
    <t>北竿鄉</t>
    <phoneticPr fontId="1" type="noConversion"/>
  </si>
  <si>
    <t>莒光鄉</t>
    <phoneticPr fontId="1" type="noConversion"/>
  </si>
  <si>
    <t>東引鄉</t>
    <phoneticPr fontId="1" type="noConversion"/>
  </si>
  <si>
    <t>全部鄉鎮市</t>
    <phoneticPr fontId="1" type="noConversion"/>
  </si>
  <si>
    <t>全部村里(南竿鄉)</t>
    <phoneticPr fontId="1" type="noConversion"/>
  </si>
  <si>
    <t>全部村里(北竿鄉)</t>
    <phoneticPr fontId="1" type="noConversion"/>
  </si>
  <si>
    <t>全部村里(莒光鄉)</t>
    <phoneticPr fontId="1" type="noConversion"/>
  </si>
  <si>
    <t>全部村里(東引鄉)</t>
    <phoneticPr fontId="1" type="noConversion"/>
  </si>
  <si>
    <t>介壽村</t>
    <phoneticPr fontId="1" type="noConversion"/>
  </si>
  <si>
    <t>復興村</t>
    <phoneticPr fontId="1" type="noConversion"/>
  </si>
  <si>
    <t>福沃村</t>
    <phoneticPr fontId="1" type="noConversion"/>
  </si>
  <si>
    <t>清水村</t>
    <phoneticPr fontId="1" type="noConversion"/>
  </si>
  <si>
    <t>仁愛村</t>
    <phoneticPr fontId="1" type="noConversion"/>
  </si>
  <si>
    <t>津沙村</t>
    <phoneticPr fontId="1" type="noConversion"/>
  </si>
  <si>
    <t>馬祖村</t>
    <phoneticPr fontId="1" type="noConversion"/>
  </si>
  <si>
    <t>珠螺村</t>
    <phoneticPr fontId="1" type="noConversion"/>
  </si>
  <si>
    <t>四維村</t>
    <phoneticPr fontId="1" type="noConversion"/>
  </si>
  <si>
    <t>塘岐村</t>
    <phoneticPr fontId="1" type="noConversion"/>
  </si>
  <si>
    <t>后沃村</t>
    <phoneticPr fontId="1" type="noConversion"/>
  </si>
  <si>
    <t>橋仔村</t>
    <phoneticPr fontId="1" type="noConversion"/>
  </si>
  <si>
    <t>芹壁村</t>
    <phoneticPr fontId="1" type="noConversion"/>
  </si>
  <si>
    <t>坂里村</t>
    <phoneticPr fontId="1" type="noConversion"/>
  </si>
  <si>
    <t>白沙村</t>
    <phoneticPr fontId="1" type="noConversion"/>
  </si>
  <si>
    <t>青帆村</t>
    <phoneticPr fontId="1" type="noConversion"/>
  </si>
  <si>
    <t>田沃村</t>
    <phoneticPr fontId="1" type="noConversion"/>
  </si>
  <si>
    <t>西坵村</t>
    <phoneticPr fontId="1" type="noConversion"/>
  </si>
  <si>
    <t>福正村</t>
    <phoneticPr fontId="1" type="noConversion"/>
  </si>
  <si>
    <t>大坪村</t>
    <phoneticPr fontId="1" type="noConversion"/>
  </si>
  <si>
    <t>中柳村</t>
    <phoneticPr fontId="1" type="noConversion"/>
  </si>
  <si>
    <t>樂華村</t>
    <phoneticPr fontId="1" type="noConversion"/>
  </si>
  <si>
    <t>南竿鄉</t>
    <phoneticPr fontId="1" type="noConversion"/>
  </si>
  <si>
    <t>連江縣</t>
    <phoneticPr fontId="1" type="noConversion"/>
  </si>
  <si>
    <t>A.公路車站服務區及休息站</t>
    <phoneticPr fontId="1" type="noConversion"/>
  </si>
  <si>
    <t>B.觀光地區及風景區</t>
    <phoneticPr fontId="1" type="noConversion"/>
  </si>
  <si>
    <t>C.加油站</t>
    <phoneticPr fontId="1" type="noConversion"/>
  </si>
  <si>
    <t>D.公園</t>
    <phoneticPr fontId="1" type="noConversion"/>
  </si>
  <si>
    <t>E.市場</t>
    <phoneticPr fontId="1" type="noConversion"/>
  </si>
  <si>
    <t>F.鐵路局</t>
    <phoneticPr fontId="1" type="noConversion"/>
  </si>
  <si>
    <t>G.捷運車站</t>
    <phoneticPr fontId="1" type="noConversion"/>
  </si>
  <si>
    <t>H.高鐵</t>
    <phoneticPr fontId="1" type="noConversion"/>
  </si>
  <si>
    <t>I.航空站</t>
    <phoneticPr fontId="1" type="noConversion"/>
  </si>
  <si>
    <t>J.港區</t>
    <phoneticPr fontId="1" type="noConversion"/>
  </si>
  <si>
    <t>K.森林遊樂區</t>
    <phoneticPr fontId="1" type="noConversion"/>
  </si>
  <si>
    <t>L.超市</t>
    <phoneticPr fontId="1" type="noConversion"/>
  </si>
  <si>
    <t>M.量販店</t>
    <phoneticPr fontId="1" type="noConversion"/>
  </si>
  <si>
    <t>N.旅館</t>
    <phoneticPr fontId="1" type="noConversion"/>
  </si>
  <si>
    <t>O.餐廳</t>
    <phoneticPr fontId="1" type="noConversion"/>
  </si>
  <si>
    <t>P.戲院</t>
    <phoneticPr fontId="1" type="noConversion"/>
  </si>
  <si>
    <t>Q.娛樂場所</t>
    <phoneticPr fontId="1" type="noConversion"/>
  </si>
  <si>
    <t>R.百貨公司</t>
    <phoneticPr fontId="1" type="noConversion"/>
  </si>
  <si>
    <t>S.醫院</t>
    <phoneticPr fontId="1" type="noConversion"/>
  </si>
  <si>
    <t>T.各級機關學校</t>
    <phoneticPr fontId="1" type="noConversion"/>
  </si>
  <si>
    <t>U.各級社教機關</t>
    <phoneticPr fontId="1" type="noConversion"/>
  </si>
  <si>
    <t>V.文化育樂活動場所</t>
    <phoneticPr fontId="1" type="noConversion"/>
  </si>
  <si>
    <t>W.民眾團體活動場所</t>
    <phoneticPr fontId="1" type="noConversion"/>
  </si>
  <si>
    <t>X.寺廟教堂等宗教活動場所</t>
    <phoneticPr fontId="1" type="noConversion"/>
  </si>
  <si>
    <t>Y.公家機關設置供民眾使用者</t>
    <phoneticPr fontId="1" type="noConversion"/>
  </si>
  <si>
    <t>Z.公營事業機構設置供民眾使用者及其他</t>
    <phoneticPr fontId="1" type="noConversion"/>
  </si>
  <si>
    <t>公廁類別</t>
    <phoneticPr fontId="1" type="noConversion"/>
  </si>
  <si>
    <t>公廁類別：</t>
    <phoneticPr fontId="1" type="noConversion"/>
  </si>
  <si>
    <t>主管機關</t>
    <phoneticPr fontId="1" type="noConversion"/>
  </si>
  <si>
    <t>07海洋委員會</t>
    <phoneticPr fontId="1" type="noConversion"/>
  </si>
  <si>
    <t>06行政院原子能委員會</t>
    <phoneticPr fontId="1" type="noConversion"/>
  </si>
  <si>
    <t>01中央銀行</t>
    <phoneticPr fontId="1" type="noConversion"/>
  </si>
  <si>
    <t>02內政部</t>
    <phoneticPr fontId="1" type="noConversion"/>
  </si>
  <si>
    <t>03文化部</t>
    <phoneticPr fontId="1" type="noConversion"/>
  </si>
  <si>
    <t>04交通部</t>
    <phoneticPr fontId="1" type="noConversion"/>
  </si>
  <si>
    <t>05行政院人事行政總處</t>
    <phoneticPr fontId="1" type="noConversion"/>
  </si>
  <si>
    <t>08行政院農業委員會</t>
    <phoneticPr fontId="1" type="noConversion"/>
  </si>
  <si>
    <t>09法務部</t>
    <phoneticPr fontId="1" type="noConversion"/>
  </si>
  <si>
    <t>10財政部</t>
    <phoneticPr fontId="1" type="noConversion"/>
  </si>
  <si>
    <t>11財政部國有財產署</t>
    <phoneticPr fontId="1" type="noConversion"/>
  </si>
  <si>
    <t>12國防部</t>
    <phoneticPr fontId="1" type="noConversion"/>
  </si>
  <si>
    <t>13國軍退除役官兵輔導委員會</t>
    <phoneticPr fontId="1" type="noConversion"/>
  </si>
  <si>
    <t>14國家發展委員會</t>
    <phoneticPr fontId="1" type="noConversion"/>
  </si>
  <si>
    <t>15教育部</t>
    <phoneticPr fontId="1" type="noConversion"/>
  </si>
  <si>
    <t>16勞動部</t>
    <phoneticPr fontId="1" type="noConversion"/>
  </si>
  <si>
    <t>17經濟部</t>
    <phoneticPr fontId="1" type="noConversion"/>
  </si>
  <si>
    <t>18衛生福利部</t>
    <phoneticPr fontId="1" type="noConversion"/>
  </si>
  <si>
    <t>19環保署</t>
    <phoneticPr fontId="1" type="noConversion"/>
  </si>
  <si>
    <t>20外交部</t>
    <phoneticPr fontId="1" type="noConversion"/>
  </si>
  <si>
    <t>21科技部</t>
    <phoneticPr fontId="1" type="noConversion"/>
  </si>
  <si>
    <t>22金融監督管理委員會</t>
    <phoneticPr fontId="1" type="noConversion"/>
  </si>
  <si>
    <t>23國家通訊傳播委員會</t>
    <phoneticPr fontId="1" type="noConversion"/>
  </si>
  <si>
    <t>24公平交易委員會</t>
    <phoneticPr fontId="1" type="noConversion"/>
  </si>
  <si>
    <t>25僑務委員會</t>
    <phoneticPr fontId="1" type="noConversion"/>
  </si>
  <si>
    <t>26原住民族委員會</t>
    <phoneticPr fontId="1" type="noConversion"/>
  </si>
  <si>
    <t>27蒙藏委員會</t>
    <phoneticPr fontId="1" type="noConversion"/>
  </si>
  <si>
    <t>28中央選舉委員會</t>
    <phoneticPr fontId="1" type="noConversion"/>
  </si>
  <si>
    <t>29客家委員會</t>
    <phoneticPr fontId="1" type="noConversion"/>
  </si>
  <si>
    <t>30行政院公共工程委員會</t>
    <phoneticPr fontId="1" type="noConversion"/>
  </si>
  <si>
    <t>31行政院大陸委員會</t>
    <phoneticPr fontId="1" type="noConversion"/>
  </si>
  <si>
    <t>32行政院主計總處</t>
    <phoneticPr fontId="1" type="noConversion"/>
  </si>
  <si>
    <t>33國立故宮博物院</t>
    <phoneticPr fontId="1" type="noConversion"/>
  </si>
  <si>
    <t>34其他</t>
    <phoneticPr fontId="1" type="noConversion"/>
  </si>
  <si>
    <t>35縣市政府</t>
    <phoneticPr fontId="1" type="noConversion"/>
  </si>
  <si>
    <t>36行政院</t>
    <phoneticPr fontId="1" type="noConversion"/>
  </si>
  <si>
    <t>37立法院</t>
    <phoneticPr fontId="1" type="noConversion"/>
  </si>
  <si>
    <t>38司法院</t>
    <phoneticPr fontId="1" type="noConversion"/>
  </si>
  <si>
    <t>39考試院</t>
    <phoneticPr fontId="1" type="noConversion"/>
  </si>
  <si>
    <t>40監察院</t>
    <phoneticPr fontId="1" type="noConversion"/>
  </si>
  <si>
    <t>-請選擇主管機關-</t>
  </si>
  <si>
    <t>-全部-</t>
  </si>
  <si>
    <t>-全部鄉鎮市-</t>
  </si>
  <si>
    <t>-全部村里-</t>
  </si>
  <si>
    <t>主管機關：</t>
    <phoneticPr fontId="1" type="noConversion"/>
  </si>
  <si>
    <t>管理單位名稱：</t>
    <phoneticPr fontId="1" type="noConversion"/>
  </si>
  <si>
    <t>管理單位所屬部門：</t>
    <phoneticPr fontId="1" type="noConversion"/>
  </si>
  <si>
    <t>公</t>
    <phoneticPr fontId="1" type="noConversion"/>
  </si>
  <si>
    <t>國營事業機構</t>
    <phoneticPr fontId="1" type="noConversion"/>
  </si>
  <si>
    <t>私</t>
    <phoneticPr fontId="1" type="noConversion"/>
  </si>
  <si>
    <t>管理單位所屬部門</t>
    <phoneticPr fontId="1" type="noConversion"/>
  </si>
  <si>
    <t>-請選擇-</t>
  </si>
  <si>
    <t>管理單位電話：</t>
    <phoneticPr fontId="1" type="noConversion"/>
  </si>
  <si>
    <t>產權(所屬)單位名稱：</t>
    <phoneticPr fontId="1" type="noConversion"/>
  </si>
  <si>
    <t>張貼情形：</t>
    <phoneticPr fontId="1" type="noConversion"/>
  </si>
  <si>
    <t>張貼情形</t>
    <phoneticPr fontId="1" type="noConversion"/>
  </si>
  <si>
    <t>衛生紙丟馬桶圖示</t>
    <phoneticPr fontId="1" type="noConversion"/>
  </si>
  <si>
    <t>易堵塞標語</t>
    <phoneticPr fontId="1" type="noConversion"/>
  </si>
  <si>
    <t>未張貼</t>
    <phoneticPr fontId="1" type="noConversion"/>
  </si>
  <si>
    <t>目前現況：</t>
    <phoneticPr fontId="1" type="noConversion"/>
  </si>
  <si>
    <t>目前現況</t>
    <phoneticPr fontId="1" type="noConversion"/>
  </si>
  <si>
    <t>衛生紙可丟馬桶</t>
    <phoneticPr fontId="1" type="noConversion"/>
  </si>
  <si>
    <t>管理單位將自行改善，完成期限(請在隔壁欄位註記)</t>
    <phoneticPr fontId="1" type="noConversion"/>
  </si>
  <si>
    <t>協助硬體改善</t>
    <phoneticPr fontId="1" type="noConversion"/>
  </si>
  <si>
    <t>協助疏通服務</t>
    <phoneticPr fontId="1" type="noConversion"/>
  </si>
  <si>
    <t>其他(請在隔壁欄位註記)</t>
    <phoneticPr fontId="1" type="noConversion"/>
  </si>
  <si>
    <t>清理頻率：</t>
    <phoneticPr fontId="1" type="noConversion"/>
  </si>
  <si>
    <t>一小時一次</t>
    <phoneticPr fontId="1" type="noConversion"/>
  </si>
  <si>
    <t>兩小時一次</t>
    <phoneticPr fontId="1" type="noConversion"/>
  </si>
  <si>
    <t>半天一次</t>
    <phoneticPr fontId="1" type="noConversion"/>
  </si>
  <si>
    <t>一天一次</t>
    <phoneticPr fontId="1" type="noConversion"/>
  </si>
  <si>
    <t>是</t>
    <phoneticPr fontId="1" type="noConversion"/>
  </si>
  <si>
    <t>否</t>
    <phoneticPr fontId="1" type="noConversion"/>
  </si>
  <si>
    <t>清理頻率</t>
    <phoneticPr fontId="1" type="noConversion"/>
  </si>
  <si>
    <t>依照使用狀況加強清理</t>
    <phoneticPr fontId="1" type="noConversion"/>
  </si>
  <si>
    <t>依照使用狀況加強清理：</t>
    <phoneticPr fontId="1" type="noConversion"/>
  </si>
  <si>
    <t>公廁類型：</t>
    <phoneticPr fontId="1" type="noConversion"/>
  </si>
  <si>
    <t>公廁類型</t>
    <phoneticPr fontId="1" type="noConversion"/>
  </si>
  <si>
    <t>男廁</t>
    <phoneticPr fontId="1" type="noConversion"/>
  </si>
  <si>
    <t>女廁</t>
    <phoneticPr fontId="1" type="noConversion"/>
  </si>
  <si>
    <t>親子廁</t>
    <phoneticPr fontId="1" type="noConversion"/>
  </si>
  <si>
    <t>無障礙廁</t>
    <phoneticPr fontId="1" type="noConversion"/>
  </si>
  <si>
    <t>混合廁</t>
    <phoneticPr fontId="1" type="noConversion"/>
  </si>
  <si>
    <t>性別友善廁</t>
    <phoneticPr fontId="1" type="noConversion"/>
  </si>
  <si>
    <t>男廁小便斗數量：</t>
    <phoneticPr fontId="1" type="noConversion"/>
  </si>
  <si>
    <t>男廁間數量：</t>
    <phoneticPr fontId="1" type="noConversion"/>
  </si>
  <si>
    <t>男廁坐式馬桶數量：</t>
    <phoneticPr fontId="1" type="noConversion"/>
  </si>
  <si>
    <t>男廁蹲式馬桶數量：</t>
    <phoneticPr fontId="1" type="noConversion"/>
  </si>
  <si>
    <t>女廁間數量：</t>
    <phoneticPr fontId="1" type="noConversion"/>
  </si>
  <si>
    <t>女廁蹲式馬桶數量：</t>
    <phoneticPr fontId="1" type="noConversion"/>
  </si>
  <si>
    <t>女廁坐式馬桶數量：</t>
    <phoneticPr fontId="1" type="noConversion"/>
  </si>
  <si>
    <t>親子間數量：</t>
    <phoneticPr fontId="1" type="noConversion"/>
  </si>
  <si>
    <t>親子間坐式馬桶數量：</t>
    <phoneticPr fontId="1" type="noConversion"/>
  </si>
  <si>
    <t>親子間蹲式馬桶數量：</t>
    <phoneticPr fontId="1" type="noConversion"/>
  </si>
  <si>
    <t>無障礙間數量：</t>
    <phoneticPr fontId="1" type="noConversion"/>
  </si>
  <si>
    <t>無障礙間坐式馬桶數量：</t>
    <phoneticPr fontId="1" type="noConversion"/>
  </si>
  <si>
    <t>混合廁間數量：</t>
    <phoneticPr fontId="1" type="noConversion"/>
  </si>
  <si>
    <t>混合廁間蹲式馬桶數量：</t>
    <phoneticPr fontId="1" type="noConversion"/>
  </si>
  <si>
    <t>數量</t>
    <phoneticPr fontId="1" type="noConversion"/>
  </si>
  <si>
    <t>所在樓層</t>
  </si>
  <si>
    <t>地上</t>
    <phoneticPr fontId="1" type="noConversion"/>
  </si>
  <si>
    <t>地下</t>
    <phoneticPr fontId="1" type="noConversion"/>
  </si>
  <si>
    <t>所在樓層</t>
    <phoneticPr fontId="1" type="noConversion"/>
  </si>
  <si>
    <t>是否有設置尿布台</t>
    <phoneticPr fontId="1" type="noConversion"/>
  </si>
  <si>
    <t>是否有設置尿布台</t>
    <phoneticPr fontId="1" type="noConversion"/>
  </si>
  <si>
    <t>開放時間</t>
    <phoneticPr fontId="1" type="noConversion"/>
  </si>
  <si>
    <t>關閉時間</t>
    <phoneticPr fontId="1" type="noConversion"/>
  </si>
  <si>
    <t>開放時間</t>
    <phoneticPr fontId="1" type="noConversion"/>
  </si>
  <si>
    <t>關閉時間</t>
    <phoneticPr fontId="1" type="noConversion"/>
  </si>
  <si>
    <t>全天關閉</t>
    <phoneticPr fontId="1" type="noConversion"/>
  </si>
  <si>
    <t>全天關閉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</si>
  <si>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</si>
  <si>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</si>
  <si>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</si>
  <si>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</si>
  <si>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</si>
  <si>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</si>
  <si>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星期日</t>
    <phoneticPr fontId="1" type="noConversion"/>
  </si>
  <si>
    <t>樓</t>
    <phoneticPr fontId="1" type="noConversion"/>
  </si>
  <si>
    <t>1樓</t>
    <phoneticPr fontId="1" type="noConversion"/>
  </si>
  <si>
    <t>3樓</t>
  </si>
  <si>
    <t>4樓</t>
  </si>
  <si>
    <t>5樓</t>
  </si>
  <si>
    <t>6樓</t>
  </si>
  <si>
    <t>7樓</t>
  </si>
  <si>
    <t>8樓</t>
  </si>
  <si>
    <t>9樓</t>
  </si>
  <si>
    <t>10樓</t>
  </si>
  <si>
    <t>2樓</t>
    <phoneticPr fontId="1" type="noConversion"/>
  </si>
  <si>
    <t>公廁地點</t>
    <phoneticPr fontId="1" type="noConversion"/>
  </si>
  <si>
    <t>經度</t>
    <phoneticPr fontId="1" type="noConversion"/>
  </si>
  <si>
    <t>緯度</t>
    <phoneticPr fontId="1" type="noConversion"/>
  </si>
  <si>
    <t>連江縣新增公廁資料建檔申請表</t>
    <phoneticPr fontId="1" type="noConversion"/>
  </si>
  <si>
    <r>
      <t xml:space="preserve">公廁管編：
</t>
    </r>
    <r>
      <rPr>
        <sz val="8"/>
        <color rgb="FFFF0000"/>
        <rFont val="微軟正黑體"/>
        <family val="2"/>
        <charset val="136"/>
      </rPr>
      <t>(此欄位由環資局承辦填寫)</t>
    </r>
    <phoneticPr fontId="1" type="noConversion"/>
  </si>
  <si>
    <r>
      <t xml:space="preserve">所在行政區域：
</t>
    </r>
    <r>
      <rPr>
        <sz val="8"/>
        <color rgb="FFFF0000"/>
        <rFont val="微軟正黑體"/>
        <family val="2"/>
        <charset val="136"/>
      </rPr>
      <t>(因變更行政區域，會導致公廁編號變更，請於解列後再新增建檔公廁)</t>
    </r>
    <phoneticPr fontId="1" type="noConversion"/>
  </si>
  <si>
    <r>
      <t xml:space="preserve">公廁名稱：
</t>
    </r>
    <r>
      <rPr>
        <sz val="8"/>
        <color rgb="FFFF0000"/>
        <rFont val="微軟正黑體"/>
        <family val="2"/>
        <charset val="136"/>
      </rPr>
      <t>(不同公廁類型請分開建檔，例如：OO公廁-女廁、OO公廁-男廁)</t>
    </r>
    <phoneticPr fontId="1" type="noConversion"/>
  </si>
  <si>
    <t>性別友善廁廁間數量：</t>
    <phoneticPr fontId="1" type="noConversion"/>
  </si>
  <si>
    <t>混合廁間坐式馬桶數量：</t>
    <phoneticPr fontId="1" type="noConversion"/>
  </si>
  <si>
    <t>性別友善廁間坐式馬桶數量：</t>
    <phoneticPr fontId="1" type="noConversion"/>
  </si>
  <si>
    <t>性別友善廁間蹲式馬桶數量：</t>
    <phoneticPr fontId="1" type="noConversion"/>
  </si>
  <si>
    <t>單位名稱：</t>
    <phoneticPr fontId="1" type="noConversion"/>
  </si>
  <si>
    <t xml:space="preserve">申請人：          </t>
    <phoneticPr fontId="1" type="noConversion"/>
  </si>
  <si>
    <t>註記：</t>
    <phoneticPr fontId="1" type="noConversion"/>
  </si>
  <si>
    <t>申請業務類型：</t>
    <phoneticPr fontId="1" type="noConversion"/>
  </si>
  <si>
    <t>申請單位及申請人：</t>
    <phoneticPr fontId="1" type="noConversion"/>
  </si>
  <si>
    <t>版本</t>
    <phoneticPr fontId="1" type="noConversion"/>
  </si>
  <si>
    <t>說明</t>
    <phoneticPr fontId="1" type="noConversion"/>
  </si>
  <si>
    <t>日期</t>
    <phoneticPr fontId="1" type="noConversion"/>
  </si>
  <si>
    <t>109.03.15</t>
    <phoneticPr fontId="1" type="noConversion"/>
  </si>
  <si>
    <t>訂定表格</t>
    <phoneticPr fontId="1" type="noConversion"/>
  </si>
  <si>
    <t>109.04.01</t>
    <phoneticPr fontId="1" type="noConversion"/>
  </si>
  <si>
    <t>v1</t>
    <phoneticPr fontId="1" type="noConversion"/>
  </si>
  <si>
    <t>v1.1</t>
    <phoneticPr fontId="1" type="noConversion"/>
  </si>
  <si>
    <t>1.開放/關閉時間顯示有誤，進行儲存格格式調整。
2.增加注意事項說明</t>
    <phoneticPr fontId="1" type="noConversion"/>
  </si>
  <si>
    <t>v1.1版</t>
    <phoneticPr fontId="1" type="noConversion"/>
  </si>
  <si>
    <r>
      <t>注意事項：
1.此申請表內容為本局向環保署申請列管編號時需填寫項目，有一項未填寫將無法申請列管編號，若填寫不完整或有誤將退件要求填寫完整</t>
    </r>
    <r>
      <rPr>
        <sz val="12"/>
        <color rgb="FFFF0000"/>
        <rFont val="新細明體"/>
        <family val="1"/>
        <charset val="136"/>
      </rPr>
      <t>。</t>
    </r>
    <r>
      <rPr>
        <sz val="12"/>
        <color rgb="FFFF0000"/>
        <rFont val="微軟正黑體"/>
        <family val="2"/>
        <charset val="136"/>
      </rPr>
      <t xml:space="preserve">
2.一份申請表僅能申請一種公廁類型之公廁(例如：oo公廁有男廁及女廁，則需申請2份申請表，公廁名稱： oo公廁-男廁、oo公廁-女廁)。
3.若有填寫疑問請致電本局0836-26520分機267(施小姐)。</t>
    </r>
    <phoneticPr fontId="1" type="noConversion"/>
  </si>
  <si>
    <t>新增公廁管編</t>
    <phoneticPr fontId="1" type="noConversion"/>
  </si>
  <si>
    <t>因公廁資料變動而申請新管編</t>
    <phoneticPr fontId="1" type="noConversion"/>
  </si>
  <si>
    <t>申請業務類型</t>
    <phoneticPr fontId="1" type="noConversion"/>
  </si>
  <si>
    <t>無障礙廁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</si>
</sst>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b/>
      <u/>
      <sz val="20"/>
      <color rgb="FFFF0000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vertical="center" wrapText="1"/>
    </xf>
    <xf numFmtId="0" fontId="2" fillId="9" borderId="2" xfId="0" applyFont="1" applyFill="1" applyBorder="1" applyAlignment="1" applyProtection="1">
      <alignment horizontal="center" vertical="center"/>
    </xf>
    <xf numFmtId="0" fontId="2" fillId="9" borderId="3" xfId="0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left" vertical="center"/>
    </xf>
    <xf numFmtId="0" fontId="2" fillId="7" borderId="2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</xf>
    <xf numFmtId="0" fontId="2" fillId="7" borderId="4" xfId="0" applyFont="1" applyFill="1" applyBorder="1" applyAlignment="1" applyProtection="1">
      <alignment horizontal="center" vertical="center"/>
    </xf>
    <xf numFmtId="0" fontId="2" fillId="8" borderId="1" xfId="0" applyFont="1" applyFill="1" applyBorder="1" applyAlignment="1" applyProtection="1">
      <alignment horizontal="left" vertical="center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  <xf numFmtId="0" fontId="2" fillId="8" borderId="4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176" fontId="2" fillId="0" borderId="2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0" fontId="2" fillId="0" borderId="3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B381D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264952</xdr:colOff>
      <xdr:row>40</xdr:row>
      <xdr:rowOff>122762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980952" cy="85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N57"/>
  <sheetViews>
    <sheetView tabSelected="1" zoomScaleNormal="100" workbookViewId="0">
      <selection activeCell="I52" sqref="I52"/>
    </sheetView>
  </sheetViews>
  <sheetFormatPr defaultRowHeight="24" customHeight="1" x14ac:dyDescent="0.25"/>
  <cols>
    <col min="1" max="1" width="25.25" style="8" bestFit="1" customWidth="1"/>
    <col min="2" max="2" width="11.875" style="7" bestFit="1" customWidth="1"/>
    <col min="3" max="3" width="26.75" style="7" customWidth="1"/>
    <col min="4" max="4" width="9.125" style="7" customWidth="1"/>
    <col min="5" max="6" width="5.5" style="7" customWidth="1"/>
    <col min="7" max="7" width="5.5" style="6" customWidth="1"/>
    <col min="8" max="8" width="5.5" style="7" customWidth="1"/>
    <col min="9" max="9" width="22.625" style="6" customWidth="1"/>
    <col min="10" max="10" width="11.625" style="7" customWidth="1"/>
    <col min="11" max="11" width="25.25" style="6" bestFit="1" customWidth="1"/>
    <col min="12" max="12" width="0" style="7" hidden="1" customWidth="1"/>
    <col min="13" max="13" width="10" style="68" hidden="1" customWidth="1"/>
    <col min="14" max="14" width="0" style="68" hidden="1" customWidth="1"/>
    <col min="15" max="17" width="0" style="7" hidden="1" customWidth="1"/>
    <col min="18" max="16384" width="9" style="7"/>
  </cols>
  <sheetData>
    <row r="1" spans="1:13" ht="45" customHeight="1" x14ac:dyDescent="0.25">
      <c r="A1" s="9" t="s">
        <v>195</v>
      </c>
      <c r="B1" s="9"/>
      <c r="C1" s="9"/>
      <c r="D1" s="9"/>
      <c r="E1" s="10" t="s">
        <v>217</v>
      </c>
      <c r="F1" s="10"/>
      <c r="H1" s="11" t="s">
        <v>218</v>
      </c>
      <c r="I1" s="11"/>
      <c r="J1" s="11"/>
      <c r="K1" s="11"/>
      <c r="M1" s="68" t="str">
        <f>IF(ISBLANK(C2),"0","1")</f>
        <v>0</v>
      </c>
    </row>
    <row r="2" spans="1:13" ht="33" customHeight="1" x14ac:dyDescent="0.25">
      <c r="A2" s="12" t="s">
        <v>207</v>
      </c>
      <c r="B2" s="58" t="s">
        <v>203</v>
      </c>
      <c r="C2" s="58"/>
      <c r="D2" s="65" t="s">
        <v>204</v>
      </c>
      <c r="E2" s="59"/>
      <c r="F2" s="59"/>
      <c r="G2" s="64"/>
      <c r="H2" s="11"/>
      <c r="I2" s="11"/>
      <c r="J2" s="11"/>
      <c r="K2" s="11"/>
      <c r="M2" s="68" t="str">
        <f>IF(ISBLANK(E2),"0","1")</f>
        <v>0</v>
      </c>
    </row>
    <row r="3" spans="1:13" ht="36.75" customHeight="1" x14ac:dyDescent="0.25">
      <c r="A3" s="12" t="s">
        <v>206</v>
      </c>
      <c r="B3" s="15" t="s">
        <v>114</v>
      </c>
      <c r="C3" s="16"/>
      <c r="D3" s="16"/>
      <c r="E3" s="16"/>
      <c r="F3" s="17"/>
      <c r="G3" s="64"/>
      <c r="H3" s="11"/>
      <c r="I3" s="11"/>
      <c r="J3" s="11"/>
      <c r="K3" s="11"/>
      <c r="M3" s="68" t="str">
        <f>IF(ASC((C5)="-全部鄉鎮市-"),"0","1")</f>
        <v>0</v>
      </c>
    </row>
    <row r="4" spans="1:13" ht="36.75" customHeight="1" x14ac:dyDescent="0.25">
      <c r="A4" s="18" t="s">
        <v>196</v>
      </c>
      <c r="B4" s="19"/>
      <c r="C4" s="20"/>
      <c r="D4" s="20"/>
      <c r="E4" s="20"/>
      <c r="F4" s="21"/>
      <c r="G4" s="64"/>
      <c r="H4" s="11"/>
      <c r="I4" s="11"/>
      <c r="J4" s="11"/>
      <c r="K4" s="11"/>
      <c r="M4" s="68" t="str">
        <f>IF(ASC((D5)="-全部村里-"),"0","1")</f>
        <v>0</v>
      </c>
    </row>
    <row r="5" spans="1:13" ht="40.5" thickBot="1" x14ac:dyDescent="0.3">
      <c r="A5" s="22" t="s">
        <v>197</v>
      </c>
      <c r="B5" s="23" t="s">
        <v>33</v>
      </c>
      <c r="C5" s="23" t="s">
        <v>105</v>
      </c>
      <c r="D5" s="15" t="s">
        <v>106</v>
      </c>
      <c r="E5" s="16"/>
      <c r="F5" s="17"/>
      <c r="G5" s="24"/>
      <c r="H5" s="24"/>
      <c r="I5" s="69"/>
      <c r="J5" s="69"/>
      <c r="M5" s="68" t="str">
        <f>IF(ASC((B6)="-全部-"),"0","1")</f>
        <v>0</v>
      </c>
    </row>
    <row r="6" spans="1:13" ht="24" customHeight="1" x14ac:dyDescent="0.25">
      <c r="A6" s="25" t="s">
        <v>61</v>
      </c>
      <c r="B6" s="15" t="s">
        <v>104</v>
      </c>
      <c r="C6" s="16"/>
      <c r="D6" s="16"/>
      <c r="E6" s="16"/>
      <c r="F6" s="17"/>
      <c r="G6" s="26"/>
      <c r="H6" s="27"/>
      <c r="I6" s="70" t="str">
        <f>IF(AND(M1="1",M2="1",M3="1",M4="1",M5="1",M6="1",M7="1",M8="1",M9="1",M10="1",M11="1",M12="1",M13="1",M14="1",M15="1",M16="1",M17="1",M18="1",M19="1",M20="1",M21="1",M22="1",M23="1",M24="1",M25="1",M26="1",M27="1",M28="1",M29="1",M30="1",M31="1",M32="1",M33="1",M34="1",M35="1",M36="1",M37="1",M38="1",M39="1",M40="1",M41="1",M42="1",M43="1",M44="1",M45="1",M46="1",M47="1",M48="1",M49="1",M50="1",M51="1",M52="1",M53="1",M54="1",M55="1",M56="1",M57="1"),"資料確認無誤後即可送出申請","資料尚有欄位未填寫")</f>
        <v>資料尚有欄位未填寫</v>
      </c>
      <c r="J6" s="71"/>
      <c r="K6" s="67"/>
      <c r="M6" s="68" t="str">
        <f>IF(ASC((B7)="-請選擇主管機關-"),"0","1")</f>
        <v>0</v>
      </c>
    </row>
    <row r="7" spans="1:13" ht="24" customHeight="1" x14ac:dyDescent="0.25">
      <c r="A7" s="25" t="s">
        <v>107</v>
      </c>
      <c r="B7" s="15" t="s">
        <v>103</v>
      </c>
      <c r="C7" s="16"/>
      <c r="D7" s="16"/>
      <c r="E7" s="16"/>
      <c r="F7" s="17"/>
      <c r="G7" s="26"/>
      <c r="H7" s="27"/>
      <c r="I7" s="72"/>
      <c r="J7" s="73"/>
      <c r="M7" s="68" t="str">
        <f>IF(ISBLANK(B8),"0","1")</f>
        <v>0</v>
      </c>
    </row>
    <row r="8" spans="1:13" ht="44.25" customHeight="1" x14ac:dyDescent="0.25">
      <c r="A8" s="22" t="s">
        <v>198</v>
      </c>
      <c r="B8" s="15"/>
      <c r="C8" s="16"/>
      <c r="D8" s="16"/>
      <c r="E8" s="16"/>
      <c r="F8" s="17"/>
      <c r="G8" s="26"/>
      <c r="H8" s="27"/>
      <c r="I8" s="72"/>
      <c r="J8" s="73"/>
      <c r="M8" s="68" t="str">
        <f>IF(ISBLANK(B9),"0","1")</f>
        <v>0</v>
      </c>
    </row>
    <row r="9" spans="1:13" ht="24" customHeight="1" thickBot="1" x14ac:dyDescent="0.3">
      <c r="A9" s="25" t="s">
        <v>108</v>
      </c>
      <c r="B9" s="15"/>
      <c r="C9" s="16"/>
      <c r="D9" s="16"/>
      <c r="E9" s="16"/>
      <c r="F9" s="17"/>
      <c r="G9" s="26"/>
      <c r="H9" s="27"/>
      <c r="I9" s="74"/>
      <c r="J9" s="75"/>
      <c r="M9" s="68" t="str">
        <f>IF(ASC((B10)="-請選擇-"),"0","1")</f>
        <v>0</v>
      </c>
    </row>
    <row r="10" spans="1:13" ht="24" customHeight="1" x14ac:dyDescent="0.25">
      <c r="A10" s="25" t="s">
        <v>109</v>
      </c>
      <c r="B10" s="15" t="s">
        <v>114</v>
      </c>
      <c r="C10" s="16"/>
      <c r="D10" s="16"/>
      <c r="E10" s="16"/>
      <c r="F10" s="17"/>
      <c r="G10" s="26"/>
      <c r="H10" s="27"/>
      <c r="I10" s="26"/>
      <c r="J10" s="27"/>
      <c r="M10" s="68" t="str">
        <f>IF(ISBLANK(B11),"0","1")</f>
        <v>0</v>
      </c>
    </row>
    <row r="11" spans="1:13" ht="24" customHeight="1" x14ac:dyDescent="0.25">
      <c r="A11" s="25" t="s">
        <v>115</v>
      </c>
      <c r="B11" s="15"/>
      <c r="C11" s="16"/>
      <c r="D11" s="16"/>
      <c r="E11" s="16"/>
      <c r="F11" s="17"/>
      <c r="G11" s="26"/>
      <c r="H11" s="27"/>
      <c r="I11" s="26"/>
      <c r="J11" s="27"/>
      <c r="M11" s="68" t="str">
        <f>IF(ISBLANK(B12),"0","1")</f>
        <v>0</v>
      </c>
    </row>
    <row r="12" spans="1:13" ht="24" customHeight="1" x14ac:dyDescent="0.25">
      <c r="A12" s="25" t="s">
        <v>116</v>
      </c>
      <c r="B12" s="15"/>
      <c r="C12" s="16"/>
      <c r="D12" s="16"/>
      <c r="E12" s="16"/>
      <c r="F12" s="17"/>
      <c r="G12" s="26"/>
      <c r="H12" s="27"/>
      <c r="I12" s="26"/>
      <c r="J12" s="27"/>
      <c r="M12" s="68" t="str">
        <f>IF(ASC((B13)="-請選擇-"),"0","1")</f>
        <v>0</v>
      </c>
    </row>
    <row r="13" spans="1:13" ht="24" customHeight="1" x14ac:dyDescent="0.25">
      <c r="A13" s="25" t="s">
        <v>117</v>
      </c>
      <c r="B13" s="15" t="s">
        <v>114</v>
      </c>
      <c r="C13" s="16"/>
      <c r="D13" s="16"/>
      <c r="E13" s="16"/>
      <c r="F13" s="17"/>
      <c r="G13" s="26"/>
      <c r="H13" s="27"/>
      <c r="I13" s="26"/>
      <c r="J13" s="27"/>
      <c r="M13" s="68" t="str">
        <f>IF(ASC((B14)="-請選擇-"),"0","1")</f>
        <v>0</v>
      </c>
    </row>
    <row r="14" spans="1:13" ht="24" customHeight="1" x14ac:dyDescent="0.25">
      <c r="A14" s="25" t="s">
        <v>122</v>
      </c>
      <c r="B14" s="23" t="s">
        <v>114</v>
      </c>
      <c r="C14" s="66" t="s">
        <v>205</v>
      </c>
      <c r="D14" s="13"/>
      <c r="E14" s="13"/>
      <c r="F14" s="14"/>
      <c r="G14" s="26"/>
      <c r="H14" s="27"/>
      <c r="I14" s="26"/>
      <c r="J14" s="27"/>
      <c r="M14" s="68" t="str">
        <f>IF(ASC((B15)="-請選擇-"),"0","1")</f>
        <v>0</v>
      </c>
    </row>
    <row r="15" spans="1:13" ht="24" customHeight="1" x14ac:dyDescent="0.25">
      <c r="A15" s="25" t="s">
        <v>129</v>
      </c>
      <c r="B15" s="15" t="s">
        <v>114</v>
      </c>
      <c r="C15" s="16"/>
      <c r="D15" s="16"/>
      <c r="E15" s="16"/>
      <c r="F15" s="17"/>
      <c r="G15" s="26"/>
      <c r="H15" s="27"/>
      <c r="I15" s="26"/>
      <c r="J15" s="27"/>
      <c r="M15" s="68" t="str">
        <f>IF(ASC((B16)="-請選擇-"),"0","1")</f>
        <v>0</v>
      </c>
    </row>
    <row r="16" spans="1:13" ht="24" customHeight="1" x14ac:dyDescent="0.25">
      <c r="A16" s="25" t="s">
        <v>138</v>
      </c>
      <c r="B16" s="15" t="s">
        <v>114</v>
      </c>
      <c r="C16" s="16"/>
      <c r="D16" s="16"/>
      <c r="E16" s="16"/>
      <c r="F16" s="17"/>
      <c r="G16" s="26"/>
      <c r="H16" s="27"/>
      <c r="I16" s="26"/>
      <c r="J16" s="27"/>
      <c r="M16" s="68" t="str">
        <f>IF(ASC((B17)="-請選擇-"),"0","1")</f>
        <v>1</v>
      </c>
    </row>
    <row r="17" spans="1:13" ht="24" customHeight="1" x14ac:dyDescent="0.25">
      <c r="A17" s="28" t="s">
        <v>139</v>
      </c>
      <c r="B17" s="29" t="s">
        <v>222</v>
      </c>
      <c r="C17" s="30" t="s">
        <v>147</v>
      </c>
      <c r="D17" s="31" t="s">
        <v>114</v>
      </c>
      <c r="E17" s="32"/>
      <c r="F17" s="33"/>
      <c r="G17" s="26"/>
      <c r="H17" s="27"/>
      <c r="I17" s="26"/>
      <c r="J17" s="27"/>
      <c r="M17" s="68" t="str">
        <f>IF(ASC(B35)="-請選擇-","0","1")</f>
        <v>0</v>
      </c>
    </row>
    <row r="18" spans="1:13" ht="24" customHeight="1" x14ac:dyDescent="0.25">
      <c r="A18" s="34"/>
      <c r="B18" s="35"/>
      <c r="C18" s="30" t="s">
        <v>148</v>
      </c>
      <c r="D18" s="31" t="s">
        <v>114</v>
      </c>
      <c r="E18" s="32"/>
      <c r="F18" s="33"/>
      <c r="G18" s="26"/>
      <c r="H18" s="27"/>
      <c r="I18" s="26"/>
      <c r="J18" s="27"/>
      <c r="M18" s="68" t="str">
        <f>IF(ASC(C35)="-請選擇-","0","1")</f>
        <v>0</v>
      </c>
    </row>
    <row r="19" spans="1:13" ht="24" customHeight="1" x14ac:dyDescent="0.25">
      <c r="A19" s="34"/>
      <c r="B19" s="35"/>
      <c r="C19" s="30" t="s">
        <v>149</v>
      </c>
      <c r="D19" s="31" t="s">
        <v>114</v>
      </c>
      <c r="E19" s="32"/>
      <c r="F19" s="33"/>
      <c r="G19" s="26"/>
      <c r="H19" s="27"/>
      <c r="I19" s="26"/>
      <c r="J19" s="27"/>
      <c r="M19" s="68" t="str">
        <f>IF(ASC(B36)="-請選擇-","0","1")</f>
        <v>0</v>
      </c>
    </row>
    <row r="20" spans="1:13" ht="24" customHeight="1" x14ac:dyDescent="0.25">
      <c r="A20" s="34"/>
      <c r="B20" s="35"/>
      <c r="C20" s="30" t="s">
        <v>150</v>
      </c>
      <c r="D20" s="31" t="s">
        <v>114</v>
      </c>
      <c r="E20" s="32"/>
      <c r="F20" s="33"/>
      <c r="G20" s="26"/>
      <c r="H20" s="27"/>
      <c r="I20" s="26"/>
      <c r="J20" s="27"/>
      <c r="M20" s="68" t="str">
        <f>IF(ASC(D17)="-請選擇-","0","1")</f>
        <v>0</v>
      </c>
    </row>
    <row r="21" spans="1:13" ht="24" customHeight="1" x14ac:dyDescent="0.25">
      <c r="A21" s="34"/>
      <c r="B21" s="35"/>
      <c r="C21" s="36" t="s">
        <v>151</v>
      </c>
      <c r="D21" s="37" t="s">
        <v>114</v>
      </c>
      <c r="E21" s="38"/>
      <c r="F21" s="39"/>
      <c r="G21" s="26"/>
      <c r="H21" s="27"/>
      <c r="I21" s="26"/>
      <c r="J21" s="27"/>
      <c r="M21" s="68" t="str">
        <f>IF(ASC(D18)="-請選擇-","0","1")</f>
        <v>0</v>
      </c>
    </row>
    <row r="22" spans="1:13" ht="24" customHeight="1" x14ac:dyDescent="0.25">
      <c r="A22" s="34"/>
      <c r="B22" s="35"/>
      <c r="C22" s="36" t="s">
        <v>153</v>
      </c>
      <c r="D22" s="37" t="s">
        <v>114</v>
      </c>
      <c r="E22" s="38"/>
      <c r="F22" s="39"/>
      <c r="G22" s="26"/>
      <c r="H22" s="27"/>
      <c r="I22" s="26"/>
      <c r="J22" s="27"/>
      <c r="M22" s="68" t="str">
        <f>IF(ASC(D19)="-請選擇-","0","1")</f>
        <v>0</v>
      </c>
    </row>
    <row r="23" spans="1:13" ht="24" customHeight="1" x14ac:dyDescent="0.25">
      <c r="A23" s="34"/>
      <c r="B23" s="35"/>
      <c r="C23" s="36" t="s">
        <v>152</v>
      </c>
      <c r="D23" s="37" t="s">
        <v>114</v>
      </c>
      <c r="E23" s="38"/>
      <c r="F23" s="39"/>
      <c r="G23" s="26"/>
      <c r="H23" s="27"/>
      <c r="I23" s="26"/>
      <c r="J23" s="27"/>
      <c r="M23" s="68" t="str">
        <f>IF(ASC(D20)="-請選擇-","0","1")</f>
        <v>0</v>
      </c>
    </row>
    <row r="24" spans="1:13" ht="24" customHeight="1" x14ac:dyDescent="0.25">
      <c r="A24" s="34"/>
      <c r="B24" s="35"/>
      <c r="C24" s="40" t="s">
        <v>154</v>
      </c>
      <c r="D24" s="41" t="s">
        <v>114</v>
      </c>
      <c r="E24" s="42"/>
      <c r="F24" s="43"/>
      <c r="G24" s="26"/>
      <c r="H24" s="27"/>
      <c r="I24" s="26"/>
      <c r="J24" s="27"/>
      <c r="M24" s="68" t="str">
        <f>IF(ASC(D21)="-請選擇-","0","1")</f>
        <v>0</v>
      </c>
    </row>
    <row r="25" spans="1:13" ht="24" customHeight="1" x14ac:dyDescent="0.25">
      <c r="A25" s="34"/>
      <c r="B25" s="35"/>
      <c r="C25" s="40" t="s">
        <v>155</v>
      </c>
      <c r="D25" s="41" t="s">
        <v>114</v>
      </c>
      <c r="E25" s="42"/>
      <c r="F25" s="43"/>
      <c r="G25" s="26"/>
      <c r="H25" s="27"/>
      <c r="I25" s="26"/>
      <c r="J25" s="27"/>
      <c r="M25" s="68" t="str">
        <f>IF(ASC(D22)="-請選擇-","0","1")</f>
        <v>0</v>
      </c>
    </row>
    <row r="26" spans="1:13" ht="24" customHeight="1" x14ac:dyDescent="0.25">
      <c r="A26" s="34"/>
      <c r="B26" s="35"/>
      <c r="C26" s="40" t="s">
        <v>156</v>
      </c>
      <c r="D26" s="41" t="s">
        <v>114</v>
      </c>
      <c r="E26" s="42"/>
      <c r="F26" s="43"/>
      <c r="G26" s="26"/>
      <c r="H26" s="27"/>
      <c r="I26" s="26"/>
      <c r="J26" s="27"/>
      <c r="M26" s="68" t="str">
        <f>IF(ASC(D23)="-請選擇-","0","1")</f>
        <v>0</v>
      </c>
    </row>
    <row r="27" spans="1:13" ht="24" customHeight="1" x14ac:dyDescent="0.25">
      <c r="A27" s="34"/>
      <c r="B27" s="35"/>
      <c r="C27" s="44" t="s">
        <v>157</v>
      </c>
      <c r="D27" s="45" t="s">
        <v>114</v>
      </c>
      <c r="E27" s="46"/>
      <c r="F27" s="47"/>
      <c r="G27" s="26"/>
      <c r="H27" s="27"/>
      <c r="I27" s="26"/>
      <c r="J27" s="27"/>
      <c r="M27" s="68" t="str">
        <f>IF(ASC(D24)="-請選擇-","0","1")</f>
        <v>0</v>
      </c>
    </row>
    <row r="28" spans="1:13" ht="24" customHeight="1" x14ac:dyDescent="0.25">
      <c r="A28" s="34"/>
      <c r="B28" s="35"/>
      <c r="C28" s="44" t="s">
        <v>158</v>
      </c>
      <c r="D28" s="45" t="s">
        <v>114</v>
      </c>
      <c r="E28" s="46"/>
      <c r="F28" s="47"/>
      <c r="G28" s="26"/>
      <c r="H28" s="27"/>
      <c r="I28" s="26"/>
      <c r="J28" s="27"/>
      <c r="M28" s="68" t="str">
        <f>IF(ASC(D25)="-請選擇-","0","1")</f>
        <v>0</v>
      </c>
    </row>
    <row r="29" spans="1:13" ht="24" customHeight="1" x14ac:dyDescent="0.25">
      <c r="A29" s="34"/>
      <c r="B29" s="35"/>
      <c r="C29" s="48" t="s">
        <v>159</v>
      </c>
      <c r="D29" s="49" t="s">
        <v>114</v>
      </c>
      <c r="E29" s="50"/>
      <c r="F29" s="51"/>
      <c r="G29" s="26"/>
      <c r="H29" s="27"/>
      <c r="I29" s="26"/>
      <c r="J29" s="27"/>
      <c r="M29" s="68" t="str">
        <f>IF(ASC(D26)="-請選擇-","0","1")</f>
        <v>0</v>
      </c>
    </row>
    <row r="30" spans="1:13" ht="24" customHeight="1" x14ac:dyDescent="0.25">
      <c r="A30" s="34"/>
      <c r="B30" s="35"/>
      <c r="C30" s="48" t="s">
        <v>200</v>
      </c>
      <c r="D30" s="49" t="s">
        <v>114</v>
      </c>
      <c r="E30" s="50"/>
      <c r="F30" s="51"/>
      <c r="G30" s="26"/>
      <c r="H30" s="27"/>
      <c r="I30" s="26"/>
      <c r="J30" s="27"/>
      <c r="M30" s="68" t="str">
        <f>IF(ASC(D27)="-請選擇-","0","1")</f>
        <v>0</v>
      </c>
    </row>
    <row r="31" spans="1:13" ht="24" customHeight="1" x14ac:dyDescent="0.25">
      <c r="A31" s="34"/>
      <c r="B31" s="35"/>
      <c r="C31" s="48" t="s">
        <v>160</v>
      </c>
      <c r="D31" s="49" t="s">
        <v>114</v>
      </c>
      <c r="E31" s="50"/>
      <c r="F31" s="51"/>
      <c r="G31" s="26"/>
      <c r="H31" s="27"/>
      <c r="I31" s="26"/>
      <c r="J31" s="27"/>
      <c r="M31" s="68" t="str">
        <f>IF(ASC(D28)="-請選擇-","0","1")</f>
        <v>0</v>
      </c>
    </row>
    <row r="32" spans="1:13" ht="24" customHeight="1" x14ac:dyDescent="0.25">
      <c r="A32" s="34"/>
      <c r="B32" s="35"/>
      <c r="C32" s="52" t="s">
        <v>199</v>
      </c>
      <c r="D32" s="53" t="s">
        <v>114</v>
      </c>
      <c r="E32" s="54"/>
      <c r="F32" s="55"/>
      <c r="G32" s="26"/>
      <c r="H32" s="27"/>
      <c r="I32" s="26"/>
      <c r="J32" s="27"/>
      <c r="M32" s="68" t="str">
        <f>IF(ASC(D29)="-請選擇-","0","1")</f>
        <v>0</v>
      </c>
    </row>
    <row r="33" spans="1:13" ht="24" customHeight="1" x14ac:dyDescent="0.25">
      <c r="A33" s="34"/>
      <c r="B33" s="35"/>
      <c r="C33" s="52" t="s">
        <v>201</v>
      </c>
      <c r="D33" s="53" t="s">
        <v>114</v>
      </c>
      <c r="E33" s="54"/>
      <c r="F33" s="55"/>
      <c r="G33" s="26"/>
      <c r="H33" s="27"/>
      <c r="I33" s="26"/>
      <c r="J33" s="27"/>
      <c r="M33" s="68" t="str">
        <f>IF(ASC(D30)="-請選擇-","0","1")</f>
        <v>0</v>
      </c>
    </row>
    <row r="34" spans="1:13" ht="24" customHeight="1" x14ac:dyDescent="0.25">
      <c r="A34" s="56"/>
      <c r="B34" s="57"/>
      <c r="C34" s="52" t="s">
        <v>202</v>
      </c>
      <c r="D34" s="53" t="s">
        <v>114</v>
      </c>
      <c r="E34" s="54"/>
      <c r="F34" s="55"/>
      <c r="G34" s="26"/>
      <c r="H34" s="27"/>
      <c r="I34" s="26"/>
      <c r="J34" s="27"/>
      <c r="M34" s="68" t="str">
        <f>IF(ASC(D31)="-請選擇-","0","1")</f>
        <v>0</v>
      </c>
    </row>
    <row r="35" spans="1:13" ht="24" customHeight="1" x14ac:dyDescent="0.25">
      <c r="A35" s="58" t="s">
        <v>162</v>
      </c>
      <c r="B35" s="23" t="s">
        <v>114</v>
      </c>
      <c r="C35" s="15" t="s">
        <v>114</v>
      </c>
      <c r="D35" s="16"/>
      <c r="E35" s="16"/>
      <c r="F35" s="17"/>
      <c r="G35" s="26"/>
      <c r="H35" s="27"/>
      <c r="I35" s="26"/>
      <c r="J35" s="27"/>
      <c r="M35" s="68" t="str">
        <f>IF(ASC(D32)="-請選擇-","0","1")</f>
        <v>0</v>
      </c>
    </row>
    <row r="36" spans="1:13" ht="24" customHeight="1" x14ac:dyDescent="0.25">
      <c r="A36" s="58" t="s">
        <v>166</v>
      </c>
      <c r="B36" s="59" t="s">
        <v>114</v>
      </c>
      <c r="C36" s="59"/>
      <c r="D36" s="59"/>
      <c r="E36" s="59"/>
      <c r="F36" s="59"/>
      <c r="G36" s="26"/>
      <c r="H36" s="27"/>
      <c r="I36" s="26"/>
      <c r="J36" s="27"/>
      <c r="M36" s="68" t="str">
        <f>IF(ASC(D33)="-請選擇-","0","1")</f>
        <v>0</v>
      </c>
    </row>
    <row r="37" spans="1:13" ht="24" customHeight="1" x14ac:dyDescent="0.25">
      <c r="A37" s="60" t="s">
        <v>168</v>
      </c>
      <c r="B37" s="23" t="s">
        <v>174</v>
      </c>
      <c r="C37" s="61" t="s">
        <v>114</v>
      </c>
      <c r="D37" s="62"/>
      <c r="E37" s="62"/>
      <c r="F37" s="63"/>
      <c r="G37" s="27"/>
      <c r="H37" s="27"/>
      <c r="I37" s="27"/>
      <c r="J37" s="27"/>
      <c r="K37" s="7"/>
      <c r="M37" s="68" t="str">
        <f>IF(ASC(D34)="-請選擇-","0","1")</f>
        <v>0</v>
      </c>
    </row>
    <row r="38" spans="1:13" ht="24" customHeight="1" x14ac:dyDescent="0.25">
      <c r="A38" s="60"/>
      <c r="B38" s="23" t="s">
        <v>175</v>
      </c>
      <c r="C38" s="61" t="s">
        <v>114</v>
      </c>
      <c r="D38" s="62"/>
      <c r="E38" s="62"/>
      <c r="F38" s="63"/>
      <c r="G38" s="27"/>
      <c r="H38" s="27"/>
      <c r="I38" s="27"/>
      <c r="J38" s="27"/>
      <c r="K38" s="7"/>
      <c r="M38" s="68" t="str">
        <f>IF(ASC(B35)="-請選擇-","0","1")</f>
        <v>0</v>
      </c>
    </row>
    <row r="39" spans="1:13" ht="24" customHeight="1" x14ac:dyDescent="0.25">
      <c r="A39" s="60"/>
      <c r="B39" s="23" t="s">
        <v>176</v>
      </c>
      <c r="C39" s="61" t="s">
        <v>114</v>
      </c>
      <c r="D39" s="62"/>
      <c r="E39" s="62"/>
      <c r="F39" s="63"/>
      <c r="G39" s="27"/>
      <c r="H39" s="27"/>
      <c r="I39" s="27"/>
      <c r="J39" s="27"/>
      <c r="K39" s="7"/>
      <c r="M39" s="68" t="str">
        <f>IF(ASC(C35)="-請選擇-","0","1")</f>
        <v>0</v>
      </c>
    </row>
    <row r="40" spans="1:13" ht="24" customHeight="1" x14ac:dyDescent="0.25">
      <c r="A40" s="60"/>
      <c r="B40" s="23" t="s">
        <v>177</v>
      </c>
      <c r="C40" s="61" t="s">
        <v>114</v>
      </c>
      <c r="D40" s="62"/>
      <c r="E40" s="62"/>
      <c r="F40" s="63"/>
      <c r="G40" s="27"/>
      <c r="H40" s="27"/>
      <c r="I40" s="27"/>
      <c r="J40" s="27"/>
      <c r="K40" s="7"/>
      <c r="M40" s="68" t="str">
        <f>IF(ASC(B36)="-請選擇-","0","1")</f>
        <v>0</v>
      </c>
    </row>
    <row r="41" spans="1:13" ht="24" customHeight="1" x14ac:dyDescent="0.25">
      <c r="A41" s="60"/>
      <c r="B41" s="23" t="s">
        <v>178</v>
      </c>
      <c r="C41" s="61" t="s">
        <v>114</v>
      </c>
      <c r="D41" s="62"/>
      <c r="E41" s="62"/>
      <c r="F41" s="63"/>
      <c r="G41" s="27"/>
      <c r="H41" s="27"/>
      <c r="I41" s="27"/>
      <c r="J41" s="27"/>
      <c r="K41" s="7"/>
      <c r="M41" s="68" t="str">
        <f>IF(ASC(C37)="-請選擇-","0","1")</f>
        <v>0</v>
      </c>
    </row>
    <row r="42" spans="1:13" ht="24" customHeight="1" x14ac:dyDescent="0.25">
      <c r="A42" s="60"/>
      <c r="B42" s="23" t="s">
        <v>179</v>
      </c>
      <c r="C42" s="61" t="s">
        <v>114</v>
      </c>
      <c r="D42" s="62"/>
      <c r="E42" s="62"/>
      <c r="F42" s="63"/>
      <c r="G42" s="27"/>
      <c r="H42" s="27"/>
      <c r="I42" s="27"/>
      <c r="J42" s="27"/>
      <c r="K42" s="7"/>
      <c r="M42" s="68" t="str">
        <f>IF(ASC(C38)="-請選擇-","0","1")</f>
        <v>0</v>
      </c>
    </row>
    <row r="43" spans="1:13" ht="24" customHeight="1" x14ac:dyDescent="0.25">
      <c r="A43" s="60"/>
      <c r="B43" s="23" t="s">
        <v>180</v>
      </c>
      <c r="C43" s="61" t="s">
        <v>114</v>
      </c>
      <c r="D43" s="62"/>
      <c r="E43" s="62"/>
      <c r="F43" s="63"/>
      <c r="G43" s="27"/>
      <c r="H43" s="27"/>
      <c r="I43" s="27"/>
      <c r="J43" s="27"/>
      <c r="K43" s="7"/>
      <c r="M43" s="68" t="str">
        <f>IF(ASC(C39)="-請選擇-","0","1")</f>
        <v>0</v>
      </c>
    </row>
    <row r="44" spans="1:13" ht="24" customHeight="1" x14ac:dyDescent="0.25">
      <c r="A44" s="60" t="s">
        <v>169</v>
      </c>
      <c r="B44" s="23" t="s">
        <v>174</v>
      </c>
      <c r="C44" s="61" t="s">
        <v>114</v>
      </c>
      <c r="D44" s="62"/>
      <c r="E44" s="62"/>
      <c r="F44" s="63"/>
      <c r="G44" s="26"/>
      <c r="H44" s="27"/>
      <c r="I44" s="26"/>
      <c r="J44" s="27"/>
      <c r="M44" s="68" t="str">
        <f>IF(ASC(C40)="-請選擇-","0","1")</f>
        <v>0</v>
      </c>
    </row>
    <row r="45" spans="1:13" ht="24" customHeight="1" x14ac:dyDescent="0.25">
      <c r="A45" s="60"/>
      <c r="B45" s="23" t="s">
        <v>175</v>
      </c>
      <c r="C45" s="61" t="s">
        <v>114</v>
      </c>
      <c r="D45" s="62"/>
      <c r="E45" s="62"/>
      <c r="F45" s="63"/>
      <c r="G45" s="26"/>
      <c r="H45" s="27"/>
      <c r="I45" s="26"/>
      <c r="J45" s="27"/>
      <c r="M45" s="68" t="str">
        <f>IF(ASC(C41)="-請選擇-","0","1")</f>
        <v>0</v>
      </c>
    </row>
    <row r="46" spans="1:13" ht="24" customHeight="1" x14ac:dyDescent="0.25">
      <c r="A46" s="60"/>
      <c r="B46" s="23" t="s">
        <v>176</v>
      </c>
      <c r="C46" s="61" t="s">
        <v>114</v>
      </c>
      <c r="D46" s="62"/>
      <c r="E46" s="62"/>
      <c r="F46" s="63"/>
      <c r="G46" s="26"/>
      <c r="H46" s="27"/>
      <c r="I46" s="26"/>
      <c r="J46" s="27"/>
      <c r="M46" s="68" t="str">
        <f>IF(ASC(C42)="-請選擇-","0","1")</f>
        <v>0</v>
      </c>
    </row>
    <row r="47" spans="1:13" ht="24" customHeight="1" x14ac:dyDescent="0.25">
      <c r="A47" s="60"/>
      <c r="B47" s="23" t="s">
        <v>177</v>
      </c>
      <c r="C47" s="61" t="s">
        <v>114</v>
      </c>
      <c r="D47" s="62"/>
      <c r="E47" s="62"/>
      <c r="F47" s="63"/>
      <c r="G47" s="26"/>
      <c r="H47" s="27"/>
      <c r="I47" s="26"/>
      <c r="J47" s="27"/>
      <c r="M47" s="68" t="str">
        <f>IF(ASC(C43)="-請選擇-","0","1")</f>
        <v>0</v>
      </c>
    </row>
    <row r="48" spans="1:13" ht="24" customHeight="1" x14ac:dyDescent="0.25">
      <c r="A48" s="60"/>
      <c r="B48" s="23" t="s">
        <v>178</v>
      </c>
      <c r="C48" s="61" t="s">
        <v>114</v>
      </c>
      <c r="D48" s="62"/>
      <c r="E48" s="62"/>
      <c r="F48" s="63"/>
      <c r="G48" s="26"/>
      <c r="H48" s="27"/>
      <c r="I48" s="26"/>
      <c r="J48" s="27"/>
      <c r="M48" s="68" t="str">
        <f>IF(ASC(C44)="-請選擇-","0","1")</f>
        <v>0</v>
      </c>
    </row>
    <row r="49" spans="1:13" ht="24" customHeight="1" x14ac:dyDescent="0.25">
      <c r="A49" s="60"/>
      <c r="B49" s="23" t="s">
        <v>179</v>
      </c>
      <c r="C49" s="61" t="s">
        <v>114</v>
      </c>
      <c r="D49" s="62"/>
      <c r="E49" s="62"/>
      <c r="F49" s="63"/>
      <c r="G49" s="26"/>
      <c r="H49" s="27"/>
      <c r="I49" s="26"/>
      <c r="J49" s="27"/>
      <c r="M49" s="68" t="str">
        <f>IF(ASC(C45)="-請選擇-","0","1")</f>
        <v>0</v>
      </c>
    </row>
    <row r="50" spans="1:13" ht="24" customHeight="1" x14ac:dyDescent="0.25">
      <c r="A50" s="60"/>
      <c r="B50" s="23" t="s">
        <v>180</v>
      </c>
      <c r="C50" s="61" t="s">
        <v>114</v>
      </c>
      <c r="D50" s="62"/>
      <c r="E50" s="62"/>
      <c r="F50" s="63"/>
      <c r="G50" s="26"/>
      <c r="H50" s="27"/>
      <c r="I50" s="26"/>
      <c r="J50" s="27"/>
      <c r="M50" s="68" t="str">
        <f>IF(ASC(C46)="-請選擇-","0","1")</f>
        <v>0</v>
      </c>
    </row>
    <row r="51" spans="1:13" ht="24" customHeight="1" x14ac:dyDescent="0.25">
      <c r="A51" s="60" t="s">
        <v>192</v>
      </c>
      <c r="B51" s="23" t="s">
        <v>193</v>
      </c>
      <c r="C51" s="15"/>
      <c r="D51" s="16"/>
      <c r="E51" s="16"/>
      <c r="F51" s="17"/>
      <c r="G51" s="26"/>
      <c r="H51" s="27"/>
      <c r="I51" s="26"/>
      <c r="J51" s="27"/>
      <c r="M51" s="68" t="str">
        <f>IF(ASC(C47)="-請選擇-","0","1")</f>
        <v>0</v>
      </c>
    </row>
    <row r="52" spans="1:13" ht="24" customHeight="1" x14ac:dyDescent="0.25">
      <c r="A52" s="60"/>
      <c r="B52" s="23" t="s">
        <v>194</v>
      </c>
      <c r="C52" s="15"/>
      <c r="D52" s="16"/>
      <c r="E52" s="16"/>
      <c r="F52" s="17"/>
      <c r="G52" s="26"/>
      <c r="H52" s="27"/>
      <c r="I52" s="26"/>
      <c r="J52" s="27"/>
      <c r="M52" s="68" t="str">
        <f>IF(ASC(C48)="-請選擇-","0","1")</f>
        <v>0</v>
      </c>
    </row>
    <row r="53" spans="1:13" ht="24" customHeight="1" x14ac:dyDescent="0.25">
      <c r="M53" s="68" t="str">
        <f>IF(ASC(C49)="-請選擇-","0","1")</f>
        <v>0</v>
      </c>
    </row>
    <row r="54" spans="1:13" ht="24" customHeight="1" x14ac:dyDescent="0.25">
      <c r="M54" s="68" t="str">
        <f>IF(ASC(C50)="-請選擇-","0","1")</f>
        <v>0</v>
      </c>
    </row>
    <row r="55" spans="1:13" ht="24" customHeight="1" x14ac:dyDescent="0.25">
      <c r="M55" s="68" t="str">
        <f>IF(ISBLANK(C51),"0","1")</f>
        <v>0</v>
      </c>
    </row>
    <row r="56" spans="1:13" ht="24" customHeight="1" x14ac:dyDescent="0.25">
      <c r="M56" s="68" t="str">
        <f>IF(ISBLANK(C52),"0","1")</f>
        <v>0</v>
      </c>
    </row>
    <row r="57" spans="1:13" ht="24" customHeight="1" x14ac:dyDescent="0.25">
      <c r="M57" s="68" t="str">
        <f>IF(ASC((B3)="-請選擇-"),"0","1")</f>
        <v>0</v>
      </c>
    </row>
  </sheetData>
  <protectedRanges>
    <protectedRange algorithmName="SHA-512" hashValue="+oFWa7HpKjbcvdjHuBdYRuHhTGAzSRsHnESD4x1DheT9MKbcWu+QXre2n6wGfP/lpPSM9cf3hXOJWGhLax0M8g==" saltValue="f8S9MPMOPb5FkDVRnaGUZQ==" spinCount="100000" sqref="A1:F1048576" name="範圍1"/>
  </protectedRanges>
  <dataConsolidate/>
  <mergeCells count="60">
    <mergeCell ref="E2:F2"/>
    <mergeCell ref="H1:K4"/>
    <mergeCell ref="I6:J9"/>
    <mergeCell ref="A1:D1"/>
    <mergeCell ref="E1:F1"/>
    <mergeCell ref="C14:F14"/>
    <mergeCell ref="B3:F3"/>
    <mergeCell ref="A51:A52"/>
    <mergeCell ref="A37:A43"/>
    <mergeCell ref="A44:A50"/>
    <mergeCell ref="B8:F8"/>
    <mergeCell ref="B7:F7"/>
    <mergeCell ref="B6:F6"/>
    <mergeCell ref="D5:F5"/>
    <mergeCell ref="B4:F4"/>
    <mergeCell ref="C52:F52"/>
    <mergeCell ref="C50:F50"/>
    <mergeCell ref="C49:F49"/>
    <mergeCell ref="C48:F48"/>
    <mergeCell ref="C41:F41"/>
    <mergeCell ref="C42:F42"/>
    <mergeCell ref="C35:F35"/>
    <mergeCell ref="B36:F36"/>
    <mergeCell ref="C37:F37"/>
    <mergeCell ref="C38:F38"/>
    <mergeCell ref="C39:F39"/>
    <mergeCell ref="C40:F40"/>
    <mergeCell ref="C51:F51"/>
    <mergeCell ref="C46:F46"/>
    <mergeCell ref="C45:F45"/>
    <mergeCell ref="C44:F44"/>
    <mergeCell ref="C43:F43"/>
    <mergeCell ref="C47:F47"/>
    <mergeCell ref="D34:F34"/>
    <mergeCell ref="D33:F33"/>
    <mergeCell ref="D32:F32"/>
    <mergeCell ref="D31:F31"/>
    <mergeCell ref="D30:F30"/>
    <mergeCell ref="D17:F17"/>
    <mergeCell ref="D18:F18"/>
    <mergeCell ref="B15:F15"/>
    <mergeCell ref="B16:F16"/>
    <mergeCell ref="B10:F10"/>
    <mergeCell ref="B9:F9"/>
    <mergeCell ref="A17:A34"/>
    <mergeCell ref="B17:B34"/>
    <mergeCell ref="B13:F13"/>
    <mergeCell ref="B12:F12"/>
    <mergeCell ref="B11:F11"/>
    <mergeCell ref="D23:F23"/>
    <mergeCell ref="D22:F22"/>
    <mergeCell ref="D21:F21"/>
    <mergeCell ref="D20:F20"/>
    <mergeCell ref="D19:F19"/>
    <mergeCell ref="D29:F29"/>
    <mergeCell ref="D28:F28"/>
    <mergeCell ref="D27:F27"/>
    <mergeCell ref="D24:F24"/>
    <mergeCell ref="D25:F25"/>
    <mergeCell ref="D26:F26"/>
  </mergeCells>
  <phoneticPr fontId="1" type="noConversion"/>
  <dataValidations count="16">
    <dataValidation type="list" allowBlank="1" showInputMessage="1" showErrorMessage="1" sqref="C5">
      <formula1>全部鄉鎮市</formula1>
    </dataValidation>
    <dataValidation type="list" allowBlank="1" showInputMessage="1" showErrorMessage="1" sqref="D5">
      <formula1>INDIRECT(C5)</formula1>
    </dataValidation>
    <dataValidation type="list" allowBlank="1" showInputMessage="1" showErrorMessage="1" sqref="B6">
      <formula1>公廁類別</formula1>
    </dataValidation>
    <dataValidation type="list" allowBlank="1" showInputMessage="1" showErrorMessage="1" sqref="B7">
      <formula1>主管機關</formula1>
    </dataValidation>
    <dataValidation type="list" allowBlank="1" showInputMessage="1" showErrorMessage="1" sqref="B10">
      <formula1>管理單位所屬部門</formula1>
    </dataValidation>
    <dataValidation type="list" allowBlank="1" showInputMessage="1" showErrorMessage="1" sqref="B13">
      <formula1>張貼情形</formula1>
    </dataValidation>
    <dataValidation type="list" allowBlank="1" showInputMessage="1" showErrorMessage="1" sqref="B14">
      <formula1>目前現況</formula1>
    </dataValidation>
    <dataValidation type="list" allowBlank="1" showInputMessage="1" showErrorMessage="1" sqref="B15">
      <formula1>清理頻率</formula1>
    </dataValidation>
    <dataValidation type="list" allowBlank="1" showInputMessage="1" showErrorMessage="1" sqref="B16">
      <formula1>依照使用狀況加強清理</formula1>
    </dataValidation>
    <dataValidation type="list" allowBlank="1" showInputMessage="1" showErrorMessage="1" sqref="B17">
      <formula1>公廁類型</formula1>
    </dataValidation>
    <dataValidation type="list" allowBlank="1" showInputMessage="1" showErrorMessage="1" sqref="D17:D34">
      <formula1>數量</formula1>
    </dataValidation>
    <dataValidation type="list" allowBlank="1" showInputMessage="1" showErrorMessage="1" sqref="B35">
      <formula1>所在樓層</formula1>
    </dataValidation>
    <dataValidation type="list" allowBlank="1" showInputMessage="1" showErrorMessage="1" sqref="E38:E43 G38:G43 I38:I43 K38:K43 C37:C50">
      <formula1>開放時間</formula1>
    </dataValidation>
    <dataValidation type="list" allowBlank="1" showInputMessage="1" showErrorMessage="1" sqref="C35">
      <formula1>樓</formula1>
    </dataValidation>
    <dataValidation type="list" allowBlank="1" showInputMessage="1" showErrorMessage="1" sqref="B36:F36">
      <formula1>是否有設置尿布台</formula1>
    </dataValidation>
    <dataValidation type="list" allowBlank="1" showInputMessage="1" showErrorMessage="1" sqref="B3:F3">
      <formula1>申請業務類型</formula1>
    </dataValidation>
  </dataValidation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2:U52"/>
  <sheetViews>
    <sheetView topLeftCell="J1" workbookViewId="0">
      <selection activeCell="V1" sqref="V1:V1048576"/>
    </sheetView>
  </sheetViews>
  <sheetFormatPr defaultRowHeight="15.75" x14ac:dyDescent="0.25"/>
  <cols>
    <col min="1" max="1" width="13.875" style="1" bestFit="1" customWidth="1"/>
    <col min="2" max="2" width="15.875" style="1" bestFit="1" customWidth="1"/>
    <col min="3" max="6" width="17.5" style="1" bestFit="1" customWidth="1"/>
    <col min="7" max="7" width="40.125" style="1" bestFit="1" customWidth="1"/>
    <col min="8" max="8" width="29.875" style="1" bestFit="1" customWidth="1"/>
    <col min="9" max="10" width="18.625" style="1" bestFit="1" customWidth="1"/>
    <col min="11" max="11" width="51" style="1" bestFit="1" customWidth="1"/>
    <col min="12" max="12" width="11.875" style="1" bestFit="1" customWidth="1"/>
    <col min="13" max="13" width="23" style="1" bestFit="1" customWidth="1"/>
    <col min="14" max="14" width="11.875" style="1" bestFit="1" customWidth="1"/>
    <col min="15" max="17" width="9" style="1"/>
    <col min="18" max="18" width="18.625" style="1" bestFit="1" customWidth="1"/>
    <col min="19" max="20" width="9" style="2"/>
    <col min="21" max="21" width="29.625" style="1" bestFit="1" customWidth="1"/>
    <col min="22" max="16384" width="9" style="1"/>
  </cols>
  <sheetData>
    <row r="2" spans="1:21" x14ac:dyDescent="0.25">
      <c r="A2" s="1" t="s">
        <v>0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60</v>
      </c>
      <c r="H2" s="1" t="s">
        <v>62</v>
      </c>
      <c r="I2" s="1" t="s">
        <v>113</v>
      </c>
      <c r="J2" s="1" t="s">
        <v>118</v>
      </c>
      <c r="K2" s="1" t="s">
        <v>123</v>
      </c>
      <c r="L2" s="1" t="s">
        <v>136</v>
      </c>
      <c r="M2" s="1" t="s">
        <v>137</v>
      </c>
      <c r="N2" s="1" t="s">
        <v>140</v>
      </c>
      <c r="O2" s="1" t="s">
        <v>161</v>
      </c>
      <c r="P2" s="1" t="s">
        <v>165</v>
      </c>
      <c r="Q2" s="1" t="s">
        <v>181</v>
      </c>
      <c r="R2" s="1" t="s">
        <v>167</v>
      </c>
      <c r="S2" s="2" t="s">
        <v>170</v>
      </c>
      <c r="T2" s="2" t="s">
        <v>171</v>
      </c>
      <c r="U2" s="1" t="s">
        <v>221</v>
      </c>
    </row>
    <row r="3" spans="1:21" x14ac:dyDescent="0.25">
      <c r="A3" s="1" t="str">
        <f>ASC("－全部縣市－")</f>
        <v>-全部縣市-</v>
      </c>
      <c r="B3" s="1" t="str">
        <f>ASC("－全部鄉鎮市－")</f>
        <v>-全部鄉鎮市-</v>
      </c>
      <c r="C3" s="1" t="str">
        <f>ASC("－全部村里－")</f>
        <v>-全部村里-</v>
      </c>
      <c r="D3" s="1" t="str">
        <f>ASC("－全部村里－")</f>
        <v>-全部村里-</v>
      </c>
      <c r="E3" s="1" t="str">
        <f>ASC("－全部村里－")</f>
        <v>-全部村里-</v>
      </c>
      <c r="F3" s="1" t="str">
        <f>ASC("－全部村里-")</f>
        <v>-全部村里-</v>
      </c>
      <c r="G3" s="1" t="str">
        <f>ASC("－全部－")</f>
        <v>-全部-</v>
      </c>
      <c r="H3" s="1" t="str">
        <f>ASC("－請選擇主管機關－")</f>
        <v>-請選擇主管機關-</v>
      </c>
      <c r="I3" s="1" t="str">
        <f t="shared" ref="I3:U3" si="0">ASC("－請選擇－")</f>
        <v>-請選擇-</v>
      </c>
      <c r="J3" s="1" t="str">
        <f t="shared" si="0"/>
        <v>-請選擇-</v>
      </c>
      <c r="K3" s="1" t="str">
        <f t="shared" si="0"/>
        <v>-請選擇-</v>
      </c>
      <c r="L3" s="1" t="str">
        <f t="shared" si="0"/>
        <v>-請選擇-</v>
      </c>
      <c r="M3" s="1" t="str">
        <f t="shared" si="0"/>
        <v>-請選擇-</v>
      </c>
      <c r="N3" s="1" t="str">
        <f t="shared" si="0"/>
        <v>-請選擇-</v>
      </c>
      <c r="O3" s="1" t="str">
        <f t="shared" si="0"/>
        <v>-請選擇-</v>
      </c>
      <c r="P3" s="1" t="str">
        <f t="shared" si="0"/>
        <v>-請選擇-</v>
      </c>
      <c r="Q3" s="1" t="str">
        <f t="shared" si="0"/>
        <v>-請選擇-</v>
      </c>
      <c r="R3" s="1" t="str">
        <f t="shared" si="0"/>
        <v>-請選擇-</v>
      </c>
      <c r="S3" s="1" t="str">
        <f t="shared" si="0"/>
        <v>-請選擇-</v>
      </c>
      <c r="T3" s="1" t="str">
        <f t="shared" si="0"/>
        <v>-請選擇-</v>
      </c>
      <c r="U3" s="1" t="str">
        <f t="shared" si="0"/>
        <v>-請選擇-</v>
      </c>
    </row>
    <row r="4" spans="1:21" x14ac:dyDescent="0.25">
      <c r="A4" s="1" t="s">
        <v>1</v>
      </c>
      <c r="B4" s="1" t="s">
        <v>32</v>
      </c>
      <c r="C4" s="1" t="s">
        <v>10</v>
      </c>
      <c r="D4" s="1" t="s">
        <v>19</v>
      </c>
      <c r="E4" s="1" t="s">
        <v>25</v>
      </c>
      <c r="F4" s="1" t="s">
        <v>30</v>
      </c>
      <c r="G4" s="1" t="s">
        <v>34</v>
      </c>
      <c r="H4" s="1" t="s">
        <v>65</v>
      </c>
      <c r="I4" s="1" t="s">
        <v>110</v>
      </c>
      <c r="J4" s="1" t="s">
        <v>119</v>
      </c>
      <c r="K4" s="1" t="s">
        <v>124</v>
      </c>
      <c r="L4" s="1" t="s">
        <v>130</v>
      </c>
      <c r="M4" s="1" t="s">
        <v>134</v>
      </c>
      <c r="N4" s="1" t="s">
        <v>141</v>
      </c>
      <c r="O4" s="1">
        <v>0</v>
      </c>
      <c r="P4" s="1" t="s">
        <v>163</v>
      </c>
      <c r="Q4" s="1" t="s">
        <v>182</v>
      </c>
      <c r="R4" s="1" t="s">
        <v>134</v>
      </c>
      <c r="S4" s="2" t="s">
        <v>172</v>
      </c>
      <c r="T4" s="2" t="s">
        <v>173</v>
      </c>
      <c r="U4" s="1" t="s">
        <v>219</v>
      </c>
    </row>
    <row r="5" spans="1:21" x14ac:dyDescent="0.25">
      <c r="B5" s="1" t="s">
        <v>2</v>
      </c>
      <c r="C5" s="1" t="s">
        <v>11</v>
      </c>
      <c r="D5" s="1" t="s">
        <v>20</v>
      </c>
      <c r="E5" s="1" t="s">
        <v>26</v>
      </c>
      <c r="F5" s="1" t="s">
        <v>31</v>
      </c>
      <c r="G5" s="1" t="s">
        <v>35</v>
      </c>
      <c r="H5" s="1" t="s">
        <v>66</v>
      </c>
      <c r="I5" s="1" t="s">
        <v>111</v>
      </c>
      <c r="J5" s="1" t="s">
        <v>120</v>
      </c>
      <c r="K5" s="1" t="s">
        <v>125</v>
      </c>
      <c r="L5" s="1" t="s">
        <v>131</v>
      </c>
      <c r="M5" s="1" t="s">
        <v>135</v>
      </c>
      <c r="N5" s="1" t="s">
        <v>142</v>
      </c>
      <c r="O5" s="1">
        <v>1</v>
      </c>
      <c r="P5" s="1" t="s">
        <v>164</v>
      </c>
      <c r="Q5" s="1" t="s">
        <v>191</v>
      </c>
      <c r="R5" s="1" t="s">
        <v>135</v>
      </c>
      <c r="S5" s="2">
        <v>0</v>
      </c>
      <c r="T5" s="2">
        <v>0</v>
      </c>
      <c r="U5" s="1" t="s">
        <v>220</v>
      </c>
    </row>
    <row r="6" spans="1:21" x14ac:dyDescent="0.25">
      <c r="B6" s="1" t="s">
        <v>3</v>
      </c>
      <c r="C6" s="1" t="s">
        <v>12</v>
      </c>
      <c r="D6" s="1" t="s">
        <v>21</v>
      </c>
      <c r="E6" s="1" t="s">
        <v>27</v>
      </c>
      <c r="G6" s="1" t="s">
        <v>36</v>
      </c>
      <c r="H6" s="1" t="s">
        <v>67</v>
      </c>
      <c r="I6" s="1" t="s">
        <v>112</v>
      </c>
      <c r="J6" s="1" t="s">
        <v>121</v>
      </c>
      <c r="K6" s="1" t="s">
        <v>126</v>
      </c>
      <c r="L6" s="1" t="s">
        <v>132</v>
      </c>
      <c r="N6" s="1" t="s">
        <v>143</v>
      </c>
      <c r="O6" s="1">
        <v>2</v>
      </c>
      <c r="Q6" s="1" t="s">
        <v>183</v>
      </c>
      <c r="S6" s="2">
        <v>2.0833333333333332E-2</v>
      </c>
      <c r="T6" s="2">
        <v>2.0833333333333332E-2</v>
      </c>
    </row>
    <row r="7" spans="1:21" x14ac:dyDescent="0.25">
      <c r="B7" s="1" t="s">
        <v>4</v>
      </c>
      <c r="C7" s="1" t="s">
        <v>13</v>
      </c>
      <c r="D7" s="1" t="s">
        <v>22</v>
      </c>
      <c r="E7" s="1" t="s">
        <v>28</v>
      </c>
      <c r="G7" s="1" t="s">
        <v>37</v>
      </c>
      <c r="H7" s="1" t="s">
        <v>68</v>
      </c>
      <c r="K7" s="1" t="s">
        <v>127</v>
      </c>
      <c r="L7" s="1" t="s">
        <v>133</v>
      </c>
      <c r="N7" s="1" t="s">
        <v>144</v>
      </c>
      <c r="O7" s="1">
        <v>3</v>
      </c>
      <c r="Q7" s="1" t="s">
        <v>184</v>
      </c>
      <c r="S7" s="2">
        <v>4.1666666666666664E-2</v>
      </c>
      <c r="T7" s="2">
        <v>4.1666666666666664E-2</v>
      </c>
    </row>
    <row r="8" spans="1:21" x14ac:dyDescent="0.25">
      <c r="C8" s="1" t="s">
        <v>14</v>
      </c>
      <c r="D8" s="1" t="s">
        <v>23</v>
      </c>
      <c r="E8" s="1" t="s">
        <v>29</v>
      </c>
      <c r="G8" s="1" t="s">
        <v>38</v>
      </c>
      <c r="H8" s="1" t="s">
        <v>69</v>
      </c>
      <c r="K8" s="1" t="s">
        <v>128</v>
      </c>
      <c r="N8" s="1" t="s">
        <v>145</v>
      </c>
      <c r="O8" s="1">
        <v>4</v>
      </c>
      <c r="Q8" s="1" t="s">
        <v>185</v>
      </c>
      <c r="S8" s="2">
        <v>6.25E-2</v>
      </c>
      <c r="T8" s="2">
        <v>6.25E-2</v>
      </c>
    </row>
    <row r="9" spans="1:21" x14ac:dyDescent="0.25">
      <c r="C9" s="1" t="s">
        <v>15</v>
      </c>
      <c r="D9" s="1" t="s">
        <v>24</v>
      </c>
      <c r="G9" s="1" t="s">
        <v>39</v>
      </c>
      <c r="H9" s="1" t="s">
        <v>64</v>
      </c>
      <c r="N9" s="1" t="s">
        <v>146</v>
      </c>
      <c r="O9" s="1">
        <v>5</v>
      </c>
      <c r="Q9" s="1" t="s">
        <v>186</v>
      </c>
      <c r="S9" s="2">
        <v>8.3333333333333329E-2</v>
      </c>
      <c r="T9" s="2">
        <v>8.3333333333333329E-2</v>
      </c>
    </row>
    <row r="10" spans="1:21" x14ac:dyDescent="0.25">
      <c r="C10" s="1" t="s">
        <v>16</v>
      </c>
      <c r="G10" s="1" t="s">
        <v>40</v>
      </c>
      <c r="H10" s="1" t="s">
        <v>63</v>
      </c>
      <c r="O10" s="1">
        <v>6</v>
      </c>
      <c r="Q10" s="1" t="s">
        <v>187</v>
      </c>
      <c r="S10" s="2">
        <v>0.10416666666666667</v>
      </c>
      <c r="T10" s="2">
        <v>0.10416666666666667</v>
      </c>
    </row>
    <row r="11" spans="1:21" x14ac:dyDescent="0.25">
      <c r="C11" s="1" t="s">
        <v>17</v>
      </c>
      <c r="G11" s="1" t="s">
        <v>41</v>
      </c>
      <c r="H11" s="1" t="s">
        <v>70</v>
      </c>
      <c r="O11" s="1">
        <v>7</v>
      </c>
      <c r="Q11" s="1" t="s">
        <v>188</v>
      </c>
      <c r="S11" s="2">
        <v>0.125</v>
      </c>
      <c r="T11" s="2">
        <v>0.125</v>
      </c>
    </row>
    <row r="12" spans="1:21" x14ac:dyDescent="0.25">
      <c r="C12" s="1" t="s">
        <v>18</v>
      </c>
      <c r="G12" s="1" t="s">
        <v>42</v>
      </c>
      <c r="H12" s="1" t="s">
        <v>71</v>
      </c>
      <c r="O12" s="1">
        <v>8</v>
      </c>
      <c r="Q12" s="1" t="s">
        <v>189</v>
      </c>
      <c r="S12" s="2">
        <v>0.14583333333333334</v>
      </c>
      <c r="T12" s="2">
        <v>0.14583333333333334</v>
      </c>
    </row>
    <row r="13" spans="1:21" x14ac:dyDescent="0.25">
      <c r="G13" s="1" t="s">
        <v>43</v>
      </c>
      <c r="H13" s="1" t="s">
        <v>72</v>
      </c>
      <c r="O13" s="1">
        <v>9</v>
      </c>
      <c r="Q13" s="1" t="s">
        <v>190</v>
      </c>
      <c r="S13" s="2">
        <v>0.16666666666666666</v>
      </c>
      <c r="T13" s="2">
        <v>0.16666666666666666</v>
      </c>
    </row>
    <row r="14" spans="1:21" x14ac:dyDescent="0.25">
      <c r="G14" s="1" t="s">
        <v>44</v>
      </c>
      <c r="H14" s="1" t="s">
        <v>73</v>
      </c>
      <c r="O14" s="1">
        <v>10</v>
      </c>
      <c r="S14" s="2">
        <v>0.1875</v>
      </c>
      <c r="T14" s="2">
        <v>0.1875</v>
      </c>
    </row>
    <row r="15" spans="1:21" x14ac:dyDescent="0.25">
      <c r="G15" s="1" t="s">
        <v>45</v>
      </c>
      <c r="H15" s="1" t="s">
        <v>74</v>
      </c>
      <c r="S15" s="2">
        <v>0.20833333333333334</v>
      </c>
      <c r="T15" s="2">
        <v>0.20833333333333334</v>
      </c>
    </row>
    <row r="16" spans="1:21" x14ac:dyDescent="0.25">
      <c r="G16" s="1" t="s">
        <v>46</v>
      </c>
      <c r="H16" s="1" t="s">
        <v>75</v>
      </c>
      <c r="S16" s="2">
        <v>0.22916666666666666</v>
      </c>
      <c r="T16" s="2">
        <v>0.22916666666666666</v>
      </c>
    </row>
    <row r="17" spans="7:20" x14ac:dyDescent="0.25">
      <c r="G17" s="1" t="s">
        <v>47</v>
      </c>
      <c r="H17" s="1" t="s">
        <v>76</v>
      </c>
      <c r="S17" s="2">
        <v>0.25</v>
      </c>
      <c r="T17" s="2">
        <v>0.25</v>
      </c>
    </row>
    <row r="18" spans="7:20" x14ac:dyDescent="0.25">
      <c r="G18" s="1" t="s">
        <v>48</v>
      </c>
      <c r="H18" s="1" t="s">
        <v>77</v>
      </c>
      <c r="S18" s="2">
        <v>0.27083333333333331</v>
      </c>
      <c r="T18" s="2">
        <v>0.27083333333333331</v>
      </c>
    </row>
    <row r="19" spans="7:20" x14ac:dyDescent="0.25">
      <c r="G19" s="1" t="s">
        <v>49</v>
      </c>
      <c r="H19" s="1" t="s">
        <v>78</v>
      </c>
      <c r="S19" s="2">
        <v>0.29166666666666669</v>
      </c>
      <c r="T19" s="2">
        <v>0.29166666666666669</v>
      </c>
    </row>
    <row r="20" spans="7:20" x14ac:dyDescent="0.25">
      <c r="G20" s="1" t="s">
        <v>50</v>
      </c>
      <c r="H20" s="1" t="s">
        <v>79</v>
      </c>
      <c r="S20" s="2">
        <v>0.3125</v>
      </c>
      <c r="T20" s="2">
        <v>0.3125</v>
      </c>
    </row>
    <row r="21" spans="7:20" x14ac:dyDescent="0.25">
      <c r="G21" s="1" t="s">
        <v>51</v>
      </c>
      <c r="H21" s="1" t="s">
        <v>80</v>
      </c>
      <c r="S21" s="2">
        <v>0.33333333333333331</v>
      </c>
      <c r="T21" s="2">
        <v>0.33333333333333331</v>
      </c>
    </row>
    <row r="22" spans="7:20" x14ac:dyDescent="0.25">
      <c r="G22" s="1" t="s">
        <v>52</v>
      </c>
      <c r="H22" s="1" t="s">
        <v>81</v>
      </c>
      <c r="S22" s="2">
        <v>0.35416666666666669</v>
      </c>
      <c r="T22" s="2">
        <v>0.35416666666666669</v>
      </c>
    </row>
    <row r="23" spans="7:20" x14ac:dyDescent="0.25">
      <c r="G23" s="1" t="s">
        <v>53</v>
      </c>
      <c r="H23" s="1" t="s">
        <v>82</v>
      </c>
      <c r="S23" s="2">
        <v>0.375</v>
      </c>
      <c r="T23" s="2">
        <v>0.375</v>
      </c>
    </row>
    <row r="24" spans="7:20" x14ac:dyDescent="0.25">
      <c r="G24" s="1" t="s">
        <v>54</v>
      </c>
      <c r="H24" s="1" t="s">
        <v>83</v>
      </c>
      <c r="S24" s="2">
        <v>0.39583333333333331</v>
      </c>
      <c r="T24" s="2">
        <v>0.39583333333333331</v>
      </c>
    </row>
    <row r="25" spans="7:20" x14ac:dyDescent="0.25">
      <c r="G25" s="1" t="s">
        <v>55</v>
      </c>
      <c r="H25" s="1" t="s">
        <v>84</v>
      </c>
      <c r="S25" s="2">
        <v>0.41666666666666669</v>
      </c>
      <c r="T25" s="2">
        <v>0.41666666666666669</v>
      </c>
    </row>
    <row r="26" spans="7:20" x14ac:dyDescent="0.25">
      <c r="G26" s="1" t="s">
        <v>56</v>
      </c>
      <c r="H26" s="1" t="s">
        <v>85</v>
      </c>
      <c r="S26" s="2">
        <v>0.4375</v>
      </c>
      <c r="T26" s="2">
        <v>0.4375</v>
      </c>
    </row>
    <row r="27" spans="7:20" x14ac:dyDescent="0.25">
      <c r="G27" s="1" t="s">
        <v>57</v>
      </c>
      <c r="H27" s="1" t="s">
        <v>86</v>
      </c>
      <c r="S27" s="2">
        <v>0.45833333333333331</v>
      </c>
      <c r="T27" s="2">
        <v>0.45833333333333331</v>
      </c>
    </row>
    <row r="28" spans="7:20" x14ac:dyDescent="0.25">
      <c r="G28" s="1" t="s">
        <v>58</v>
      </c>
      <c r="H28" s="1" t="s">
        <v>87</v>
      </c>
      <c r="S28" s="2">
        <v>0.47916666666666669</v>
      </c>
      <c r="T28" s="2">
        <v>0.47916666666666669</v>
      </c>
    </row>
    <row r="29" spans="7:20" x14ac:dyDescent="0.25">
      <c r="G29" s="1" t="s">
        <v>59</v>
      </c>
      <c r="H29" s="1" t="s">
        <v>88</v>
      </c>
      <c r="S29" s="2">
        <v>0.5</v>
      </c>
      <c r="T29" s="2">
        <v>0.5</v>
      </c>
    </row>
    <row r="30" spans="7:20" x14ac:dyDescent="0.25">
      <c r="H30" s="1" t="s">
        <v>89</v>
      </c>
      <c r="S30" s="2">
        <v>0.52083333333333337</v>
      </c>
      <c r="T30" s="2">
        <v>0.52083333333333337</v>
      </c>
    </row>
    <row r="31" spans="7:20" x14ac:dyDescent="0.25">
      <c r="H31" s="1" t="s">
        <v>90</v>
      </c>
      <c r="S31" s="2">
        <v>0.54166666666666663</v>
      </c>
      <c r="T31" s="2">
        <v>0.54166666666666663</v>
      </c>
    </row>
    <row r="32" spans="7:20" x14ac:dyDescent="0.25">
      <c r="H32" s="1" t="s">
        <v>91</v>
      </c>
      <c r="S32" s="2">
        <v>0.5625</v>
      </c>
      <c r="T32" s="2">
        <v>0.5625</v>
      </c>
    </row>
    <row r="33" spans="8:20" x14ac:dyDescent="0.25">
      <c r="H33" s="1" t="s">
        <v>92</v>
      </c>
      <c r="S33" s="2">
        <v>0.58333333333333337</v>
      </c>
      <c r="T33" s="2">
        <v>0.58333333333333337</v>
      </c>
    </row>
    <row r="34" spans="8:20" x14ac:dyDescent="0.25">
      <c r="H34" s="1" t="s">
        <v>93</v>
      </c>
      <c r="S34" s="2">
        <v>0.60416666666666663</v>
      </c>
      <c r="T34" s="2">
        <v>0.60416666666666663</v>
      </c>
    </row>
    <row r="35" spans="8:20" x14ac:dyDescent="0.25">
      <c r="H35" s="1" t="s">
        <v>94</v>
      </c>
      <c r="S35" s="2">
        <v>0.625</v>
      </c>
      <c r="T35" s="2">
        <v>0.625</v>
      </c>
    </row>
    <row r="36" spans="8:20" x14ac:dyDescent="0.25">
      <c r="H36" s="1" t="s">
        <v>95</v>
      </c>
      <c r="S36" s="2">
        <v>0.64583333333333337</v>
      </c>
      <c r="T36" s="2">
        <v>0.64583333333333337</v>
      </c>
    </row>
    <row r="37" spans="8:20" x14ac:dyDescent="0.25">
      <c r="H37" s="1" t="s">
        <v>96</v>
      </c>
      <c r="S37" s="2">
        <v>0.66666666666666663</v>
      </c>
      <c r="T37" s="2">
        <v>0.66666666666666663</v>
      </c>
    </row>
    <row r="38" spans="8:20" x14ac:dyDescent="0.25">
      <c r="H38" s="1" t="s">
        <v>97</v>
      </c>
      <c r="S38" s="2">
        <v>0.6875</v>
      </c>
      <c r="T38" s="2">
        <v>0.6875</v>
      </c>
    </row>
    <row r="39" spans="8:20" x14ac:dyDescent="0.25">
      <c r="H39" s="1" t="s">
        <v>98</v>
      </c>
      <c r="S39" s="2">
        <v>0.70833333333333337</v>
      </c>
      <c r="T39" s="2">
        <v>0.70833333333333337</v>
      </c>
    </row>
    <row r="40" spans="8:20" x14ac:dyDescent="0.25">
      <c r="H40" s="1" t="s">
        <v>99</v>
      </c>
      <c r="S40" s="2">
        <v>0.72916666666666663</v>
      </c>
      <c r="T40" s="2">
        <v>0.72916666666666663</v>
      </c>
    </row>
    <row r="41" spans="8:20" x14ac:dyDescent="0.25">
      <c r="H41" s="1" t="s">
        <v>100</v>
      </c>
      <c r="S41" s="2">
        <v>0.75</v>
      </c>
      <c r="T41" s="2">
        <v>0.75</v>
      </c>
    </row>
    <row r="42" spans="8:20" x14ac:dyDescent="0.25">
      <c r="H42" s="1" t="s">
        <v>101</v>
      </c>
      <c r="S42" s="2">
        <v>0.77083333333333337</v>
      </c>
      <c r="T42" s="2">
        <v>0.77083333333333337</v>
      </c>
    </row>
    <row r="43" spans="8:20" x14ac:dyDescent="0.25">
      <c r="H43" s="1" t="s">
        <v>102</v>
      </c>
      <c r="S43" s="2">
        <v>0.79166666666666663</v>
      </c>
      <c r="T43" s="2">
        <v>0.79166666666666663</v>
      </c>
    </row>
    <row r="44" spans="8:20" x14ac:dyDescent="0.25">
      <c r="S44" s="2">
        <v>0.8125</v>
      </c>
      <c r="T44" s="2">
        <v>0.8125</v>
      </c>
    </row>
    <row r="45" spans="8:20" x14ac:dyDescent="0.25">
      <c r="S45" s="2">
        <v>0.83333333333333337</v>
      </c>
      <c r="T45" s="2">
        <v>0.83333333333333337</v>
      </c>
    </row>
    <row r="46" spans="8:20" x14ac:dyDescent="0.25">
      <c r="S46" s="2">
        <v>0.85416666666666663</v>
      </c>
      <c r="T46" s="2">
        <v>0.85416666666666663</v>
      </c>
    </row>
    <row r="47" spans="8:20" x14ac:dyDescent="0.25">
      <c r="S47" s="2">
        <v>0.875</v>
      </c>
      <c r="T47" s="2">
        <v>0.875</v>
      </c>
    </row>
    <row r="48" spans="8:20" x14ac:dyDescent="0.25">
      <c r="S48" s="2">
        <v>0.89583333333333337</v>
      </c>
      <c r="T48" s="2">
        <v>0.89583333333333337</v>
      </c>
    </row>
    <row r="49" spans="19:20" x14ac:dyDescent="0.25">
      <c r="S49" s="2">
        <v>0.91666666666666663</v>
      </c>
      <c r="T49" s="2">
        <v>0.91666666666666663</v>
      </c>
    </row>
    <row r="50" spans="19:20" x14ac:dyDescent="0.25">
      <c r="S50" s="2">
        <v>0.9375</v>
      </c>
      <c r="T50" s="2">
        <v>0.9375</v>
      </c>
    </row>
    <row r="51" spans="19:20" x14ac:dyDescent="0.25">
      <c r="S51" s="2">
        <v>0.95833333333333337</v>
      </c>
      <c r="T51" s="2">
        <v>0.95833333333333337</v>
      </c>
    </row>
    <row r="52" spans="19:20" x14ac:dyDescent="0.25">
      <c r="S52" s="2">
        <v>0.99930555555555556</v>
      </c>
      <c r="T52" s="2">
        <v>0.99930555555555556</v>
      </c>
    </row>
  </sheetData>
  <sheetProtection algorithmName="SHA-512" hashValue="EFqBbb8wWSxE1NAasoDGfdQiIt/1iZpO0MNl4q3dv5U0nwTDatee3V/0aO/DyU5By+vFWzxTQkrYG3wi8f8vkg==" saltValue="hJgzHq0CiF+Y9+QI2vffsA==" spinCount="100000" sheet="1" objects="1" scenarios="1" selectLockedCells="1" selectUnlockedCells="1"/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C3"/>
  <sheetViews>
    <sheetView workbookViewId="0">
      <selection activeCell="C4" sqref="C4"/>
    </sheetView>
  </sheetViews>
  <sheetFormatPr defaultRowHeight="19.5" x14ac:dyDescent="0.25"/>
  <cols>
    <col min="1" max="1" width="7" style="4" bestFit="1" customWidth="1"/>
    <col min="2" max="2" width="13.875" style="4" bestFit="1" customWidth="1"/>
    <col min="3" max="3" width="57.375" style="4" bestFit="1" customWidth="1"/>
    <col min="4" max="16384" width="9" style="4"/>
  </cols>
  <sheetData>
    <row r="1" spans="1:3" x14ac:dyDescent="0.25">
      <c r="A1" s="3" t="s">
        <v>208</v>
      </c>
      <c r="B1" s="3" t="s">
        <v>210</v>
      </c>
      <c r="C1" s="3" t="s">
        <v>209</v>
      </c>
    </row>
    <row r="2" spans="1:3" x14ac:dyDescent="0.25">
      <c r="A2" s="3" t="s">
        <v>214</v>
      </c>
      <c r="B2" s="3" t="s">
        <v>211</v>
      </c>
      <c r="C2" s="3" t="s">
        <v>212</v>
      </c>
    </row>
    <row r="3" spans="1:3" ht="39" x14ac:dyDescent="0.25">
      <c r="A3" s="3" t="s">
        <v>215</v>
      </c>
      <c r="B3" s="3" t="s">
        <v>213</v>
      </c>
      <c r="C3" s="5" t="s">
        <v>216</v>
      </c>
    </row>
  </sheetData>
  <sheetProtection algorithmName="SHA-512" hashValue="auCLcwJmhxMXpMqCBKOlLQBa6CzqkeZVvKsF/liVqoyV5+CjaD3YbUE3NG6+n/OUc+nQViVGj5/QMQm555l0cQ==" saltValue="hpbMLfWDjBL1ZM76dQ/zgQ==" spinCount="100000" sheet="1" objects="1" scenarios="1"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22</vt:i4>
      </vt:variant>
    </vt:vector>
  </HeadingPairs>
  <TitlesOfParts>
    <vt:vector size="26" baseType="lpstr">
      <vt:lpstr>填寫公廁基本資料</vt:lpstr>
      <vt:lpstr>公廁類別查詢</vt:lpstr>
      <vt:lpstr>DATA(勿動)</vt:lpstr>
      <vt:lpstr>修改歷程</vt:lpstr>
      <vt:lpstr>填寫公廁基本資料!Print_Area</vt:lpstr>
      <vt:lpstr>公廁類別</vt:lpstr>
      <vt:lpstr>公廁類型</vt:lpstr>
      <vt:lpstr>主管機關</vt:lpstr>
      <vt:lpstr>北竿鄉</vt:lpstr>
      <vt:lpstr>申請業務類型</vt:lpstr>
      <vt:lpstr>目前現況</vt:lpstr>
      <vt:lpstr>全部鄉鎮市</vt:lpstr>
      <vt:lpstr>依照使用狀況加強清理</vt:lpstr>
      <vt:lpstr>所在行政區域</vt:lpstr>
      <vt:lpstr>所在樓層</vt:lpstr>
      <vt:lpstr>東引鄉</vt:lpstr>
      <vt:lpstr>南竿鄉</vt:lpstr>
      <vt:lpstr>是否有設置尿布台</vt:lpstr>
      <vt:lpstr>張貼情形</vt:lpstr>
      <vt:lpstr>清理頻率</vt:lpstr>
      <vt:lpstr>莒光鄉</vt:lpstr>
      <vt:lpstr>開放時間</vt:lpstr>
      <vt:lpstr>管理單位所屬部門</vt:lpstr>
      <vt:lpstr>數量</vt:lpstr>
      <vt:lpstr>樓</vt:lpstr>
      <vt:lpstr>關閉時間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Tinghung</dc:creator>
  <cp:lastModifiedBy>Tinghung</cp:lastModifiedBy>
  <cp:lastPrinted>2020-03-25T05:50:03Z</cp:lastPrinted>
  <dcterms:created xsi:type="dcterms:W3CDTF">2020-03-25T01:03:46Z</dcterms:created>
  <dcterms:modified xsi:type="dcterms:W3CDTF">2020-04-01T07:03:03Z</dcterms:modified>
</cp:coreProperties>
</file>